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activeTab="6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comments1.xml><?xml version="1.0" encoding="utf-8"?>
<comments xmlns="http://schemas.openxmlformats.org/spreadsheetml/2006/main">
  <authors>
    <author>User</author>
    <author>Microsoft</author>
  </authors>
  <commentList>
    <comment ref="D30" authorId="0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  <comment ref="D27" authorId="0">
      <text>
        <r>
          <rPr>
            <b/>
            <sz val="9"/>
            <rFont val="宋体"/>
            <family val="0"/>
          </rPr>
          <t>2016年54.49万元</t>
        </r>
        <r>
          <rPr>
            <sz val="9"/>
            <rFont val="宋体"/>
            <family val="0"/>
          </rPr>
          <t xml:space="preserve">
</t>
        </r>
      </text>
    </comment>
    <comment ref="D26" authorId="0">
      <text>
        <r>
          <rPr>
            <b/>
            <sz val="9"/>
            <rFont val="宋体"/>
            <family val="0"/>
          </rPr>
          <t>2016年429.25万元</t>
        </r>
        <r>
          <rPr>
            <sz val="9"/>
            <rFont val="宋体"/>
            <family val="0"/>
          </rPr>
          <t xml:space="preserve">
</t>
        </r>
      </text>
    </comment>
    <comment ref="D19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中央和市级政法专款787万</t>
        </r>
      </text>
    </comment>
  </commentList>
</comments>
</file>

<file path=xl/comments2.xml><?xml version="1.0" encoding="utf-8"?>
<comments xmlns="http://schemas.openxmlformats.org/spreadsheetml/2006/main">
  <authors>
    <author>Microsoft</author>
    <author>User</author>
  </authors>
  <commentList>
    <comment ref="E20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中央和市级政法专款787万</t>
        </r>
      </text>
    </comment>
    <comment ref="E27" authorId="1">
      <text>
        <r>
          <rPr>
            <b/>
            <sz val="9"/>
            <rFont val="宋体"/>
            <family val="0"/>
          </rPr>
          <t>2016年429.25万元</t>
        </r>
        <r>
          <rPr>
            <sz val="9"/>
            <rFont val="宋体"/>
            <family val="0"/>
          </rPr>
          <t xml:space="preserve">
</t>
        </r>
      </text>
    </comment>
    <comment ref="E28" authorId="1">
      <text>
        <r>
          <rPr>
            <b/>
            <sz val="9"/>
            <rFont val="宋体"/>
            <family val="0"/>
          </rPr>
          <t>2016年54.49万元</t>
        </r>
        <r>
          <rPr>
            <sz val="9"/>
            <rFont val="宋体"/>
            <family val="0"/>
          </rPr>
          <t xml:space="preserve">
</t>
        </r>
      </text>
    </comment>
    <comment ref="E31" authorId="1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Microsoft</author>
    <author>User</author>
  </authors>
  <commentList>
    <comment ref="E20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中央和市级政法专款787万</t>
        </r>
      </text>
    </comment>
    <comment ref="D27" authorId="1">
      <text>
        <r>
          <rPr>
            <b/>
            <sz val="9"/>
            <rFont val="宋体"/>
            <family val="0"/>
          </rPr>
          <t>2016年429.25万元</t>
        </r>
        <r>
          <rPr>
            <sz val="9"/>
            <rFont val="宋体"/>
            <family val="0"/>
          </rPr>
          <t xml:space="preserve">
</t>
        </r>
      </text>
    </comment>
    <comment ref="D28" authorId="1">
      <text>
        <r>
          <rPr>
            <b/>
            <sz val="9"/>
            <rFont val="宋体"/>
            <family val="0"/>
          </rPr>
          <t>2016年54.49万元</t>
        </r>
        <r>
          <rPr>
            <sz val="9"/>
            <rFont val="宋体"/>
            <family val="0"/>
          </rPr>
          <t xml:space="preserve">
</t>
        </r>
      </text>
    </comment>
    <comment ref="D31" authorId="1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  <comment ref="D30" authorId="1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  <comment ref="D29" authorId="1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27" authorId="0">
      <text>
        <r>
          <rPr>
            <b/>
            <sz val="9"/>
            <rFont val="宋体"/>
            <family val="0"/>
          </rPr>
          <t>2016年429.25万元</t>
        </r>
        <r>
          <rPr>
            <sz val="9"/>
            <rFont val="宋体"/>
            <family val="0"/>
          </rPr>
          <t xml:space="preserve">
</t>
        </r>
      </text>
    </comment>
    <comment ref="D28" authorId="0">
      <text>
        <r>
          <rPr>
            <b/>
            <sz val="9"/>
            <rFont val="宋体"/>
            <family val="0"/>
          </rPr>
          <t>2016年54.49万元</t>
        </r>
        <r>
          <rPr>
            <sz val="9"/>
            <rFont val="宋体"/>
            <family val="0"/>
          </rPr>
          <t xml:space="preserve">
</t>
        </r>
      </text>
    </comment>
    <comment ref="D31" authorId="0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Microsoft</author>
    <author>User</author>
  </authors>
  <commentList>
    <comment ref="E20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中央和市级政法专款787万</t>
        </r>
      </text>
    </comment>
    <comment ref="D27" authorId="1">
      <text>
        <r>
          <rPr>
            <b/>
            <sz val="9"/>
            <rFont val="宋体"/>
            <family val="0"/>
          </rPr>
          <t>2016年429.25万元</t>
        </r>
        <r>
          <rPr>
            <sz val="9"/>
            <rFont val="宋体"/>
            <family val="0"/>
          </rPr>
          <t xml:space="preserve">
</t>
        </r>
      </text>
    </comment>
    <comment ref="D28" authorId="1">
      <text>
        <r>
          <rPr>
            <b/>
            <sz val="9"/>
            <rFont val="宋体"/>
            <family val="0"/>
          </rPr>
          <t>2016年54.49万元</t>
        </r>
        <r>
          <rPr>
            <sz val="9"/>
            <rFont val="宋体"/>
            <family val="0"/>
          </rPr>
          <t xml:space="preserve">
</t>
        </r>
      </text>
    </comment>
    <comment ref="D29" authorId="1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  <comment ref="D30" authorId="1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  <comment ref="D31" authorId="1">
      <text>
        <r>
          <rPr>
            <b/>
            <sz val="9"/>
            <rFont val="宋体"/>
            <family val="0"/>
          </rPr>
          <t>2016年442.05万元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F7" authorId="0">
      <text>
        <r>
          <rPr>
            <b/>
            <sz val="9"/>
            <rFont val="宋体"/>
            <family val="0"/>
          </rPr>
          <t>购车7辆(因要报废10辆)</t>
        </r>
      </text>
    </comment>
  </commentList>
</comments>
</file>

<file path=xl/sharedStrings.xml><?xml version="1.0" encoding="utf-8"?>
<sst xmlns="http://schemas.openxmlformats.org/spreadsheetml/2006/main" count="297" uniqueCount="224">
  <si>
    <t>科目编码</t>
  </si>
  <si>
    <t>单位：万元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</si>
  <si>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</si>
  <si>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</si>
  <si>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</si>
  <si>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</si>
  <si>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</si>
  <si>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</si>
  <si>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</si>
  <si>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1、因公出国（境）费用</t>
  </si>
  <si>
    <t>2、公务接待费</t>
  </si>
  <si>
    <t>预算数</t>
  </si>
  <si>
    <t>单位：万元</t>
  </si>
  <si>
    <t>功能科目名称</t>
  </si>
  <si>
    <t>合计</t>
  </si>
  <si>
    <t>基本支出</t>
  </si>
  <si>
    <t>项目支出</t>
  </si>
  <si>
    <t>合计</t>
  </si>
  <si>
    <t>3、公务用车购置及运行维护费</t>
  </si>
  <si>
    <t>人员经费</t>
  </si>
  <si>
    <t>公用经费</t>
  </si>
  <si>
    <t>科目名称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</si>
  <si>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</si>
  <si>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</si>
  <si>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</si>
  <si>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</si>
  <si>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</si>
  <si>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</si>
  <si>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</si>
  <si>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</si>
  <si>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</si>
  <si>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</si>
  <si>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</si>
  <si>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</si>
  <si>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</si>
  <si>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</si>
  <si>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</si>
  <si>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咨询费</t>
  </si>
  <si>
    <t>邮电费</t>
  </si>
  <si>
    <t>取暖费</t>
  </si>
  <si>
    <t>差旅费</t>
  </si>
  <si>
    <t>物业管理费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</si>
  <si>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</si>
  <si>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</si>
  <si>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</si>
  <si>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</si>
  <si>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</si>
  <si>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</si>
  <si>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</si>
  <si>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</si>
  <si>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</si>
  <si>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</si>
  <si>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</si>
  <si>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</si>
  <si>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</si>
  <si>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</si>
  <si>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</si>
  <si>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</si>
  <si>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</si>
  <si>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</si>
  <si>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</si>
  <si>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</si>
  <si>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</si>
  <si>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</si>
  <si>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</si>
  <si>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</si>
  <si>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</si>
  <si>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</si>
  <si>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</si>
  <si>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</si>
  <si>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</si>
  <si>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</si>
  <si>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</si>
  <si>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</si>
  <si>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</si>
  <si>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</si>
  <si>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</si>
  <si>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</si>
  <si>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</si>
  <si>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经济分类科目</t>
  </si>
  <si>
    <t>单位名称</t>
  </si>
  <si>
    <t>小计</t>
  </si>
  <si>
    <t>公务用车购置费</t>
  </si>
  <si>
    <t>公务用车运行费</t>
  </si>
  <si>
    <t>单位：万元</t>
  </si>
  <si>
    <t>上缴上级支出</t>
  </si>
  <si>
    <t>事业单位经营支出</t>
  </si>
  <si>
    <t>对下级单位补助支出</t>
  </si>
  <si>
    <t>附件2：表一</t>
  </si>
  <si>
    <t>附件2：表二</t>
  </si>
  <si>
    <t>附件2：表三</t>
  </si>
  <si>
    <t>附件2：表五</t>
  </si>
  <si>
    <t>附件2：表六</t>
  </si>
  <si>
    <t>功能科目名称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</si>
  <si>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</si>
  <si>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</si>
  <si>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</si>
  <si>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</si>
  <si>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</si>
  <si>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</si>
  <si>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</si>
  <si>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</si>
  <si>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</si>
  <si>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</si>
  <si>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</si>
  <si>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</si>
  <si>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</si>
  <si>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</si>
  <si>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>二、结转下年</t>
  </si>
  <si>
    <t>支出总数</t>
  </si>
  <si>
    <t>合计</t>
  </si>
  <si>
    <t>政府性基金财政拨款支出</t>
  </si>
  <si>
    <t>附件2：表四</t>
  </si>
  <si>
    <t>附件2：表七</t>
  </si>
  <si>
    <t>附件2：表八</t>
  </si>
  <si>
    <t>2017年预算数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</si>
  <si>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</si>
  <si>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</si>
  <si>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t>云阳县公安局2017年部门收支预算总表</t>
  </si>
  <si>
    <t>二、政府性基金预算拨款收入</t>
  </si>
  <si>
    <t>一、一般公共财政拨款收入</t>
  </si>
  <si>
    <t>三、事业收入</t>
  </si>
  <si>
    <t>四、事业单位经营收入</t>
  </si>
  <si>
    <t>五、其他收入</t>
  </si>
  <si>
    <t>六、用事业基金弥补收支差额</t>
  </si>
  <si>
    <t>七、上年结转、结余</t>
  </si>
  <si>
    <t>八、上级补助收入</t>
  </si>
  <si>
    <t>一、公共安全支出</t>
  </si>
  <si>
    <t xml:space="preserve">      公安</t>
  </si>
  <si>
    <t xml:space="preserve">        行政运行（公安）</t>
  </si>
  <si>
    <t xml:space="preserve">        治安管理</t>
  </si>
  <si>
    <t>　　　　国内安全保卫</t>
  </si>
  <si>
    <t>　　　　刑事侦查</t>
  </si>
  <si>
    <t>　　　　禁毒管理</t>
  </si>
  <si>
    <t>　　　　网络侦控管理</t>
  </si>
  <si>
    <t>　　　　反恐怖</t>
  </si>
  <si>
    <t>　　　　居民身份证管理</t>
  </si>
  <si>
    <t>　　　　拘押收教场所管理</t>
  </si>
  <si>
    <t>　　　　警犬繁育及训养</t>
  </si>
  <si>
    <t>　　　　其他公安支出</t>
  </si>
  <si>
    <t>　　　　事业运行（公安）</t>
  </si>
  <si>
    <t>二、社会保障和就业支出</t>
  </si>
  <si>
    <t xml:space="preserve">      行政事业单位离退休</t>
  </si>
  <si>
    <t xml:space="preserve">        归口管理的行政单位离退休  </t>
  </si>
  <si>
    <t>三、医疗卫生与计划生育支出</t>
  </si>
  <si>
    <t xml:space="preserve">      医疗保障</t>
  </si>
  <si>
    <t xml:space="preserve">        行政单位医疗</t>
  </si>
  <si>
    <t xml:space="preserve">        事业单位医疗</t>
  </si>
  <si>
    <t>四、住房保障支出</t>
  </si>
  <si>
    <t xml:space="preserve">      住房改革支出</t>
  </si>
  <si>
    <t xml:space="preserve">        住房公积金</t>
  </si>
  <si>
    <t>五、结转下年</t>
  </si>
  <si>
    <t xml:space="preserve">        信息化建设</t>
  </si>
  <si>
    <r>
      <t>云阳县公安局2017</t>
    </r>
    <r>
      <rPr>
        <b/>
        <sz val="20"/>
        <rFont val="华文中宋"/>
        <family val="0"/>
      </rPr>
      <t>年部门收入总表</t>
    </r>
  </si>
  <si>
    <t>公共安全支出</t>
  </si>
  <si>
    <t>社会保障和就业支出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</si>
  <si>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</si>
  <si>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</si>
  <si>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</si>
  <si>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</si>
  <si>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</si>
  <si>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</si>
  <si>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</si>
  <si>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合计</t>
  </si>
  <si>
    <t xml:space="preserve">  公安</t>
  </si>
  <si>
    <t xml:space="preserve">    行政运行（公安）</t>
  </si>
  <si>
    <t xml:space="preserve">    治安管理</t>
  </si>
  <si>
    <t>　　国内安全保卫</t>
  </si>
  <si>
    <t>　　刑事侦查</t>
  </si>
  <si>
    <t>　　禁毒管理</t>
  </si>
  <si>
    <t>　　网络侦控管理</t>
  </si>
  <si>
    <t>　　反恐怖</t>
  </si>
  <si>
    <t>　　居民身份证管理</t>
  </si>
  <si>
    <t>　　拘押收教场所管理</t>
  </si>
  <si>
    <t>　　警犬繁育及训养</t>
  </si>
  <si>
    <t>　　其他公安支出</t>
  </si>
  <si>
    <t>　　事业运行（公安）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</si>
  <si>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</si>
  <si>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</si>
  <si>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</si>
  <si>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</si>
  <si>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 xml:space="preserve">    事业单位医疗</t>
  </si>
  <si>
    <t xml:space="preserve">  住房改革支出</t>
  </si>
  <si>
    <t xml:space="preserve">    住房公积金</t>
  </si>
  <si>
    <t xml:space="preserve">    信息化建设</t>
  </si>
  <si>
    <r>
      <t>云阳县公安局2017</t>
    </r>
    <r>
      <rPr>
        <b/>
        <sz val="20"/>
        <rFont val="华文中宋"/>
        <family val="0"/>
      </rPr>
      <t>年部门支出总表</t>
    </r>
  </si>
  <si>
    <t>合计</t>
  </si>
  <si>
    <t xml:space="preserve">  公安</t>
  </si>
  <si>
    <t xml:space="preserve">    行政运行（公安）</t>
  </si>
  <si>
    <t xml:space="preserve">    一般行政管理事务（公安）</t>
  </si>
  <si>
    <t xml:space="preserve">    治安管理</t>
  </si>
  <si>
    <t>　　国内安全保卫</t>
  </si>
  <si>
    <t>　　刑事侦查</t>
  </si>
  <si>
    <t>　　禁毒管理</t>
  </si>
  <si>
    <t>　　网络侦控管理</t>
  </si>
  <si>
    <t>　　反恐怖</t>
  </si>
  <si>
    <t>　　居民身份证管理</t>
  </si>
  <si>
    <t>　　拘押收教场所管理</t>
  </si>
  <si>
    <t>　　警犬繁育及训养</t>
  </si>
  <si>
    <t>　　其他公安支出</t>
  </si>
  <si>
    <t>　　事业运行（公安）</t>
  </si>
  <si>
    <t xml:space="preserve">  行政事业单位离退休</t>
  </si>
  <si>
    <t xml:space="preserve">    归口管理的行政单位离退休</t>
  </si>
  <si>
    <r>
      <t>云阳县公安局2017</t>
    </r>
    <r>
      <rPr>
        <b/>
        <sz val="20"/>
        <rFont val="华文中宋"/>
        <family val="0"/>
      </rPr>
      <t>年财政拨款收支总表</t>
    </r>
  </si>
  <si>
    <t>一般公共预算财政拨款</t>
  </si>
  <si>
    <t>政府性基金预算财政拨款</t>
  </si>
  <si>
    <t>一、本年支出</t>
  </si>
  <si>
    <t xml:space="preserve">    公共安全支出</t>
  </si>
  <si>
    <t xml:space="preserve">    社会保障和就业支出</t>
  </si>
  <si>
    <t xml:space="preserve">      行政事业单位离退休</t>
  </si>
  <si>
    <t xml:space="preserve">        归口管理的行政单位离退休</t>
  </si>
  <si>
    <t xml:space="preserve">    医疗卫生与计划生育支出</t>
  </si>
  <si>
    <t xml:space="preserve">      医疗保障</t>
  </si>
  <si>
    <t xml:space="preserve">        行政单位医疗</t>
  </si>
  <si>
    <t xml:space="preserve">        事业单位医疗</t>
  </si>
  <si>
    <t xml:space="preserve">    住房保障支出</t>
  </si>
  <si>
    <t xml:space="preserve">      住房改革支出</t>
  </si>
  <si>
    <t xml:space="preserve">        住房公积金</t>
  </si>
  <si>
    <t>住房保障支出</t>
  </si>
  <si>
    <r>
      <t>云阳县公安局2017</t>
    </r>
    <r>
      <rPr>
        <b/>
        <sz val="20"/>
        <rFont val="华文中宋"/>
        <family val="0"/>
      </rPr>
      <t>年一般公共预算财政拨款支出预算表</t>
    </r>
  </si>
  <si>
    <t>云阳县公安局2017年一般公共预算财政拨款基本支出预算表</t>
  </si>
  <si>
    <r>
      <t>云阳县公安局2017</t>
    </r>
    <r>
      <rPr>
        <b/>
        <sz val="20"/>
        <rFont val="华文中宋"/>
        <family val="0"/>
      </rPr>
      <t>年一般公共预算“三公”经费支出表</t>
    </r>
  </si>
  <si>
    <r>
      <t>云阳县公安局2017</t>
    </r>
    <r>
      <rPr>
        <b/>
        <sz val="20"/>
        <rFont val="华文中宋"/>
        <family val="0"/>
      </rPr>
      <t>年政府性基金预算支出表</t>
    </r>
  </si>
  <si>
    <t>云阳县公安局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</si>
</sst>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#,###,###"/>
    <numFmt numFmtId="201" formatCode="#,##0.##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方正仿宋_GBK"/>
      <family val="0"/>
    </font>
    <font>
      <sz val="12"/>
      <name val="方正仿宋_GBK"/>
      <family val="0"/>
    </font>
    <font>
      <b/>
      <sz val="11"/>
      <name val="方正仿宋_GBK"/>
      <family val="0"/>
    </font>
    <font>
      <b/>
      <sz val="16"/>
      <name val="华文中宋"/>
      <family val="0"/>
    </font>
    <font>
      <sz val="16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4"/>
      <name val="仿宋_GB2312"/>
      <family val="3"/>
    </font>
    <font>
      <sz val="14"/>
      <color indexed="10"/>
      <name val="方正仿宋_GBK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0" borderId="8" applyNumberFormat="0" applyAlignment="0" applyProtection="0"/>
    <xf numFmtId="0" fontId="45" fillId="28" borderId="5" applyNumberFormat="0" applyAlignment="0" applyProtection="0"/>
    <xf numFmtId="0" fontId="0" fillId="29" borderId="9" applyNumberFormat="0" applyFon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9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99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center" vertical="center"/>
    </xf>
    <xf numFmtId="199" fontId="9" fillId="0" borderId="10" xfId="0" applyNumberFormat="1" applyFont="1" applyBorder="1" applyAlignment="1">
      <alignment horizontal="right" vertical="center" wrapText="1"/>
    </xf>
    <xf numFmtId="19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4" fontId="9" fillId="0" borderId="10" xfId="0" applyNumberFormat="1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left" vertical="center"/>
    </xf>
    <xf numFmtId="194" fontId="9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99" fontId="9" fillId="0" borderId="12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199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186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186" fontId="9" fillId="0" borderId="10" xfId="0" applyNumberFormat="1" applyFont="1" applyFill="1" applyBorder="1" applyAlignment="1" applyProtection="1">
      <alignment vertical="center" wrapText="1"/>
      <protection/>
    </xf>
    <xf numFmtId="186" fontId="9" fillId="0" borderId="10" xfId="0" applyNumberFormat="1" applyFont="1" applyBorder="1" applyAlignment="1">
      <alignment/>
    </xf>
    <xf numFmtId="199" fontId="9" fillId="0" borderId="10" xfId="0" applyNumberFormat="1" applyFont="1" applyFill="1" applyBorder="1" applyAlignment="1" applyProtection="1">
      <alignment vertical="center" wrapText="1"/>
      <protection/>
    </xf>
    <xf numFmtId="199" fontId="9" fillId="0" borderId="10" xfId="0" applyNumberFormat="1" applyFont="1" applyFill="1" applyBorder="1" applyAlignment="1">
      <alignment vertical="center"/>
    </xf>
    <xf numFmtId="199" fontId="9" fillId="0" borderId="1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199" fontId="9" fillId="0" borderId="0" xfId="0" applyNumberFormat="1" applyFont="1" applyFill="1" applyBorder="1" applyAlignment="1" applyProtection="1">
      <alignment vertical="center" wrapText="1"/>
      <protection/>
    </xf>
    <xf numFmtId="199" fontId="9" fillId="0" borderId="0" xfId="0" applyNumberFormat="1" applyFont="1" applyFill="1" applyBorder="1" applyAlignment="1">
      <alignment vertical="center"/>
    </xf>
    <xf numFmtId="199" fontId="9" fillId="0" borderId="0" xfId="0" applyNumberFormat="1" applyFont="1" applyBorder="1" applyAlignment="1">
      <alignment vertical="center" wrapText="1"/>
    </xf>
    <xf numFmtId="199" fontId="18" fillId="0" borderId="10" xfId="0" applyNumberFormat="1" applyFont="1" applyBorder="1" applyAlignment="1">
      <alignment vertical="center" wrapText="1"/>
    </xf>
    <xf numFmtId="185" fontId="10" fillId="0" borderId="10" xfId="0" applyNumberFormat="1" applyFont="1" applyBorder="1" applyAlignment="1">
      <alignment horizontal="left" vertical="center" wrapText="1"/>
    </xf>
    <xf numFmtId="185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5"/>
  <sheetViews>
    <sheetView zoomScalePageLayoutView="0" workbookViewId="0" topLeftCell="A1">
      <selection activeCell="C6" sqref="C6"/>
    </sheetView>
  </sheetViews>
  <sheetFormatPr defaultColWidth="9.33203125" defaultRowHeight="11.25"/>
  <cols>
    <col min="1" max="1" width="54" style="1" customWidth="1"/>
    <col min="2" max="2" width="22.66015625" style="1" customWidth="1"/>
    <col min="3" max="3" width="62.83203125" style="1" customWidth="1"/>
    <col min="4" max="4" width="22.83203125" style="1" customWidth="1"/>
    <col min="5" max="16384" width="9.33203125" style="1" customWidth="1"/>
  </cols>
  <sheetData>
    <row r="1" spans="1:4" ht="18">
      <c r="A1" s="58" t="s">
        <v>88</v>
      </c>
      <c r="B1" s="58"/>
      <c r="C1" s="58"/>
      <c r="D1" s="58"/>
    </row>
    <row r="2" spans="1:4" ht="28.5">
      <c r="A2" s="59" t="s">
        <v>118</v>
      </c>
      <c r="B2" s="59"/>
      <c r="C2" s="59"/>
      <c r="D2" s="59"/>
    </row>
    <row r="3" spans="1:4" s="2" customFormat="1" ht="18.75">
      <c r="A3" s="6"/>
      <c r="B3" s="6"/>
      <c r="C3" s="6"/>
      <c r="D3" s="7" t="s">
        <v>1</v>
      </c>
    </row>
    <row r="4" spans="1:4" s="2" customFormat="1" ht="20.25" customHeight="1">
      <c r="A4" s="60" t="s">
        <v>6</v>
      </c>
      <c r="B4" s="60"/>
      <c r="C4" s="60" t="s">
        <v>7</v>
      </c>
      <c r="D4" s="60"/>
    </row>
    <row r="5" spans="1:4" s="2" customFormat="1" ht="20.25" customHeight="1">
      <c r="A5" s="34" t="s">
        <v>8</v>
      </c>
      <c r="B5" s="34" t="s">
        <v>11</v>
      </c>
      <c r="C5" s="34" t="s">
        <v>8</v>
      </c>
      <c r="D5" s="34" t="s">
        <v>11</v>
      </c>
    </row>
    <row r="6" spans="1:4" s="2" customFormat="1" ht="20.25" customHeight="1">
      <c r="A6" s="8" t="s">
        <v>120</v>
      </c>
      <c r="B6" s="9">
        <f>11400.077+787</f>
        <v>12187.077</v>
      </c>
      <c r="C6" s="10" t="s">
        <v>127</v>
      </c>
      <c r="D6" s="9">
        <f>D7</f>
        <v>10673.982800000002</v>
      </c>
    </row>
    <row r="7" spans="1:4" s="2" customFormat="1" ht="20.25" customHeight="1">
      <c r="A7" s="8" t="s">
        <v>119</v>
      </c>
      <c r="B7" s="9"/>
      <c r="C7" s="10" t="s">
        <v>128</v>
      </c>
      <c r="D7" s="9">
        <f>SUM(D8:D20)</f>
        <v>10673.982800000002</v>
      </c>
    </row>
    <row r="8" spans="1:4" s="2" customFormat="1" ht="20.25" customHeight="1">
      <c r="A8" s="8" t="s">
        <v>121</v>
      </c>
      <c r="B8" s="9"/>
      <c r="C8" s="10" t="s">
        <v>129</v>
      </c>
      <c r="D8" s="9">
        <v>7075.7658280000005</v>
      </c>
    </row>
    <row r="9" spans="1:4" s="2" customFormat="1" ht="20.25" customHeight="1">
      <c r="A9" s="8" t="s">
        <v>122</v>
      </c>
      <c r="B9" s="9"/>
      <c r="C9" s="10" t="s">
        <v>130</v>
      </c>
      <c r="D9" s="9">
        <v>1021.616</v>
      </c>
    </row>
    <row r="10" spans="1:4" s="2" customFormat="1" ht="20.25" customHeight="1">
      <c r="A10" s="37" t="s">
        <v>123</v>
      </c>
      <c r="B10" s="9"/>
      <c r="C10" s="10" t="s">
        <v>131</v>
      </c>
      <c r="D10" s="9">
        <v>60</v>
      </c>
    </row>
    <row r="11" spans="1:4" s="2" customFormat="1" ht="20.25" customHeight="1">
      <c r="A11" s="37"/>
      <c r="B11" s="9"/>
      <c r="C11" s="10" t="s">
        <v>132</v>
      </c>
      <c r="D11" s="9">
        <v>30</v>
      </c>
    </row>
    <row r="12" spans="1:4" s="2" customFormat="1" ht="20.25" customHeight="1">
      <c r="A12" s="37"/>
      <c r="B12" s="9"/>
      <c r="C12" s="10" t="s">
        <v>133</v>
      </c>
      <c r="D12" s="9">
        <v>100</v>
      </c>
    </row>
    <row r="13" spans="1:4" s="2" customFormat="1" ht="20.25" customHeight="1">
      <c r="A13" s="37"/>
      <c r="B13" s="9"/>
      <c r="C13" s="10" t="s">
        <v>134</v>
      </c>
      <c r="D13" s="9">
        <v>15.15</v>
      </c>
    </row>
    <row r="14" spans="1:4" s="2" customFormat="1" ht="20.25" customHeight="1">
      <c r="A14" s="37"/>
      <c r="B14" s="9"/>
      <c r="C14" s="10" t="s">
        <v>135</v>
      </c>
      <c r="D14" s="9">
        <v>20</v>
      </c>
    </row>
    <row r="15" spans="1:4" s="2" customFormat="1" ht="20.25" customHeight="1">
      <c r="A15" s="37"/>
      <c r="B15" s="9"/>
      <c r="C15" s="10" t="s">
        <v>136</v>
      </c>
      <c r="D15" s="9">
        <v>55.2</v>
      </c>
    </row>
    <row r="16" spans="1:4" s="2" customFormat="1" ht="20.25" customHeight="1">
      <c r="A16" s="37"/>
      <c r="B16" s="9"/>
      <c r="C16" s="10" t="s">
        <v>137</v>
      </c>
      <c r="D16" s="9">
        <v>214.44</v>
      </c>
    </row>
    <row r="17" spans="1:4" s="2" customFormat="1" ht="20.25" customHeight="1">
      <c r="A17" s="37"/>
      <c r="B17" s="9"/>
      <c r="C17" s="13" t="s">
        <v>138</v>
      </c>
      <c r="D17" s="9">
        <v>25</v>
      </c>
    </row>
    <row r="18" spans="1:4" s="2" customFormat="1" ht="20.25" customHeight="1">
      <c r="A18" s="37"/>
      <c r="B18" s="9"/>
      <c r="C18" s="13" t="s">
        <v>152</v>
      </c>
      <c r="D18" s="9">
        <v>266.84</v>
      </c>
    </row>
    <row r="19" spans="1:4" s="2" customFormat="1" ht="20.25" customHeight="1">
      <c r="A19" s="37"/>
      <c r="B19" s="9"/>
      <c r="C19" s="13" t="s">
        <v>139</v>
      </c>
      <c r="D19" s="43">
        <v>1161.5</v>
      </c>
    </row>
    <row r="20" spans="1:4" s="2" customFormat="1" ht="20.25" customHeight="1">
      <c r="A20" s="37"/>
      <c r="B20" s="9"/>
      <c r="C20" s="13" t="s">
        <v>140</v>
      </c>
      <c r="D20" s="9">
        <v>628.470972</v>
      </c>
    </row>
    <row r="21" spans="1:4" s="2" customFormat="1" ht="20.25" customHeight="1">
      <c r="A21" s="37"/>
      <c r="B21" s="9"/>
      <c r="C21" s="10" t="s">
        <v>141</v>
      </c>
      <c r="D21" s="9">
        <f>SUM(D23)</f>
        <v>720.72252</v>
      </c>
    </row>
    <row r="22" spans="1:4" s="2" customFormat="1" ht="20.25" customHeight="1">
      <c r="A22" s="37"/>
      <c r="B22" s="9"/>
      <c r="C22" s="10" t="s">
        <v>142</v>
      </c>
      <c r="D22" s="9">
        <v>720.72252</v>
      </c>
    </row>
    <row r="23" spans="1:4" s="2" customFormat="1" ht="20.25" customHeight="1">
      <c r="A23" s="37"/>
      <c r="B23" s="9"/>
      <c r="C23" s="10" t="s">
        <v>143</v>
      </c>
      <c r="D23" s="9">
        <v>720.72252</v>
      </c>
    </row>
    <row r="24" spans="1:4" s="2" customFormat="1" ht="20.25" customHeight="1">
      <c r="A24" s="11"/>
      <c r="B24" s="9"/>
      <c r="C24" s="10" t="s">
        <v>144</v>
      </c>
      <c r="D24" s="9">
        <f>SUM(D26:D27)</f>
        <v>426.67604800000004</v>
      </c>
    </row>
    <row r="25" spans="1:4" s="2" customFormat="1" ht="20.25" customHeight="1">
      <c r="A25" s="8"/>
      <c r="B25" s="9"/>
      <c r="C25" s="10" t="s">
        <v>145</v>
      </c>
      <c r="D25" s="9">
        <f>SUM(D26:D27)</f>
        <v>426.67604800000004</v>
      </c>
    </row>
    <row r="26" spans="1:4" s="2" customFormat="1" ht="20.25" customHeight="1">
      <c r="A26" s="11"/>
      <c r="B26" s="9"/>
      <c r="C26" s="10" t="s">
        <v>146</v>
      </c>
      <c r="D26" s="9">
        <v>375.22516</v>
      </c>
    </row>
    <row r="27" spans="1:4" s="2" customFormat="1" ht="20.25" customHeight="1">
      <c r="A27" s="11"/>
      <c r="B27" s="9"/>
      <c r="C27" s="10" t="s">
        <v>147</v>
      </c>
      <c r="D27" s="9">
        <v>51.450888</v>
      </c>
    </row>
    <row r="28" spans="1:4" s="2" customFormat="1" ht="20.25" customHeight="1">
      <c r="A28" s="11"/>
      <c r="B28" s="9"/>
      <c r="C28" s="10" t="s">
        <v>148</v>
      </c>
      <c r="D28" s="9">
        <v>365.7</v>
      </c>
    </row>
    <row r="29" spans="1:4" s="2" customFormat="1" ht="20.25" customHeight="1">
      <c r="A29" s="8"/>
      <c r="B29" s="9"/>
      <c r="C29" s="10" t="s">
        <v>149</v>
      </c>
      <c r="D29" s="9">
        <v>365.7</v>
      </c>
    </row>
    <row r="30" spans="1:4" s="2" customFormat="1" ht="20.25" customHeight="1">
      <c r="A30" s="8"/>
      <c r="B30" s="9"/>
      <c r="C30" s="10" t="s">
        <v>150</v>
      </c>
      <c r="D30" s="9">
        <v>365.7</v>
      </c>
    </row>
    <row r="31" spans="1:4" s="2" customFormat="1" ht="20.25" customHeight="1">
      <c r="A31" s="8" t="s">
        <v>4</v>
      </c>
      <c r="B31" s="9">
        <f>SUM(B6:B30)</f>
        <v>12187.077</v>
      </c>
      <c r="C31" s="10" t="s">
        <v>3</v>
      </c>
      <c r="D31" s="9">
        <f>D6+D21+D24+D28</f>
        <v>12187.081368000001</v>
      </c>
    </row>
    <row r="32" spans="1:4" s="2" customFormat="1" ht="20.25" customHeight="1">
      <c r="A32" s="8" t="s">
        <v>124</v>
      </c>
      <c r="B32" s="9"/>
      <c r="C32" s="10"/>
      <c r="D32" s="9"/>
    </row>
    <row r="33" spans="1:4" s="2" customFormat="1" ht="20.25" customHeight="1">
      <c r="A33" s="37" t="s">
        <v>125</v>
      </c>
      <c r="B33" s="9"/>
      <c r="C33" s="10"/>
      <c r="D33" s="9"/>
    </row>
    <row r="34" spans="1:4" s="2" customFormat="1" ht="20.25" customHeight="1">
      <c r="A34" s="37" t="s">
        <v>126</v>
      </c>
      <c r="B34" s="9"/>
      <c r="C34" s="10" t="s">
        <v>151</v>
      </c>
      <c r="D34" s="9"/>
    </row>
    <row r="35" spans="1:4" s="2" customFormat="1" ht="20.25" customHeight="1">
      <c r="A35" s="8" t="s">
        <v>5</v>
      </c>
      <c r="B35" s="9">
        <f>B31+B34+B32</f>
        <v>12187.077</v>
      </c>
      <c r="C35" s="10" t="s">
        <v>2</v>
      </c>
      <c r="D35" s="9">
        <f>SUM(D31:D34)</f>
        <v>12187.081368000001</v>
      </c>
    </row>
    <row r="36" ht="20.25" customHeight="1"/>
    <row r="37" ht="20.25" customHeight="1"/>
    <row r="38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1"/>
  <sheetViews>
    <sheetView zoomScalePageLayoutView="0" workbookViewId="0" topLeftCell="A1">
      <selection activeCell="B7" sqref="B7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3" width="17" style="0" customWidth="1"/>
    <col min="4" max="4" width="12.66015625" style="0" customWidth="1"/>
    <col min="5" max="5" width="17.66015625" style="0" customWidth="1"/>
    <col min="6" max="10" width="12.66015625" style="0" customWidth="1"/>
  </cols>
  <sheetData>
    <row r="1" spans="1:5" ht="18">
      <c r="A1" s="62" t="s">
        <v>89</v>
      </c>
      <c r="B1" s="62"/>
      <c r="C1" s="62"/>
      <c r="D1" s="62"/>
      <c r="E1" s="62"/>
    </row>
    <row r="2" spans="1:10" ht="28.5">
      <c r="A2" s="65" t="s">
        <v>153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3" customFormat="1" ht="18.75">
      <c r="A3" s="14"/>
      <c r="B3" s="14"/>
      <c r="C3" s="14"/>
      <c r="D3" s="14"/>
      <c r="E3" s="7"/>
      <c r="I3" s="64" t="s">
        <v>84</v>
      </c>
      <c r="J3" s="64"/>
    </row>
    <row r="4" spans="1:11" s="3" customFormat="1" ht="20.25" customHeight="1">
      <c r="A4" s="63" t="s">
        <v>0</v>
      </c>
      <c r="B4" s="63" t="s">
        <v>93</v>
      </c>
      <c r="C4" s="63" t="s">
        <v>94</v>
      </c>
      <c r="D4" s="63" t="s">
        <v>95</v>
      </c>
      <c r="E4" s="63" t="s">
        <v>96</v>
      </c>
      <c r="F4" s="63" t="s">
        <v>97</v>
      </c>
      <c r="G4" s="63" t="s">
        <v>98</v>
      </c>
      <c r="H4" s="63" t="s">
        <v>99</v>
      </c>
      <c r="I4" s="63" t="s">
        <v>100</v>
      </c>
      <c r="J4" s="63" t="s">
        <v>101</v>
      </c>
      <c r="K4" s="61"/>
    </row>
    <row r="5" spans="1:11" s="3" customFormat="1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1"/>
    </row>
    <row r="6" spans="1:10" s="3" customFormat="1" ht="20.25" customHeight="1">
      <c r="A6" s="15"/>
      <c r="B6" s="15" t="s">
        <v>163</v>
      </c>
      <c r="C6" s="57">
        <f>D6+E6+F6+G6+H6+I6+J6</f>
        <v>12187.081368000001</v>
      </c>
      <c r="D6" s="15"/>
      <c r="E6" s="9">
        <f>E7+E22+E25+E29</f>
        <v>12187.081368000001</v>
      </c>
      <c r="F6" s="32"/>
      <c r="G6" s="32"/>
      <c r="H6" s="32"/>
      <c r="I6" s="32"/>
      <c r="J6" s="32"/>
    </row>
    <row r="7" spans="1:10" s="3" customFormat="1" ht="20.25" customHeight="1">
      <c r="A7" s="27">
        <v>204</v>
      </c>
      <c r="B7" s="12" t="s">
        <v>154</v>
      </c>
      <c r="C7" s="57">
        <f aca="true" t="shared" si="0" ref="C7:C31">D7+E7+F7+G7+H7+I7+J7</f>
        <v>10673.982800000002</v>
      </c>
      <c r="D7" s="19"/>
      <c r="E7" s="9">
        <f>E8</f>
        <v>10673.982800000002</v>
      </c>
      <c r="F7" s="32"/>
      <c r="G7" s="32"/>
      <c r="H7" s="32"/>
      <c r="I7" s="32"/>
      <c r="J7" s="32"/>
    </row>
    <row r="8" spans="1:10" s="3" customFormat="1" ht="20.25" customHeight="1">
      <c r="A8" s="27">
        <v>20402</v>
      </c>
      <c r="B8" s="12" t="s">
        <v>164</v>
      </c>
      <c r="C8" s="57">
        <f t="shared" si="0"/>
        <v>10673.982800000002</v>
      </c>
      <c r="D8" s="19"/>
      <c r="E8" s="9">
        <v>10673.982800000002</v>
      </c>
      <c r="F8" s="32"/>
      <c r="G8" s="32"/>
      <c r="H8" s="32"/>
      <c r="I8" s="32"/>
      <c r="J8" s="32"/>
    </row>
    <row r="9" spans="1:10" s="3" customFormat="1" ht="20.25" customHeight="1">
      <c r="A9" s="27">
        <v>2040201</v>
      </c>
      <c r="B9" s="12" t="s">
        <v>165</v>
      </c>
      <c r="C9" s="57">
        <f t="shared" si="0"/>
        <v>7075.7658280000005</v>
      </c>
      <c r="D9" s="19"/>
      <c r="E9" s="43">
        <v>7075.7658280000005</v>
      </c>
      <c r="F9" s="32"/>
      <c r="G9" s="32"/>
      <c r="H9" s="32"/>
      <c r="I9" s="32"/>
      <c r="J9" s="32"/>
    </row>
    <row r="10" spans="1:10" s="3" customFormat="1" ht="20.25" customHeight="1">
      <c r="A10" s="27">
        <v>2040204</v>
      </c>
      <c r="B10" s="10" t="s">
        <v>166</v>
      </c>
      <c r="C10" s="57">
        <f t="shared" si="0"/>
        <v>1021.616</v>
      </c>
      <c r="D10" s="19"/>
      <c r="E10" s="43">
        <v>1021.616</v>
      </c>
      <c r="F10" s="32"/>
      <c r="G10" s="32"/>
      <c r="H10" s="32"/>
      <c r="I10" s="32"/>
      <c r="J10" s="32"/>
    </row>
    <row r="11" spans="1:10" s="3" customFormat="1" ht="20.25" customHeight="1">
      <c r="A11" s="27">
        <v>2040205</v>
      </c>
      <c r="B11" s="10" t="s">
        <v>167</v>
      </c>
      <c r="C11" s="57">
        <f t="shared" si="0"/>
        <v>60</v>
      </c>
      <c r="D11" s="19"/>
      <c r="E11" s="43">
        <v>60</v>
      </c>
      <c r="F11" s="32"/>
      <c r="G11" s="32"/>
      <c r="H11" s="32"/>
      <c r="I11" s="32"/>
      <c r="J11" s="32"/>
    </row>
    <row r="12" spans="1:10" s="3" customFormat="1" ht="20.25" customHeight="1">
      <c r="A12" s="27">
        <v>2040206</v>
      </c>
      <c r="B12" s="13" t="s">
        <v>168</v>
      </c>
      <c r="C12" s="57">
        <f t="shared" si="0"/>
        <v>30</v>
      </c>
      <c r="D12" s="19"/>
      <c r="E12" s="43">
        <v>30</v>
      </c>
      <c r="F12" s="32"/>
      <c r="G12" s="32"/>
      <c r="H12" s="32"/>
      <c r="I12" s="32"/>
      <c r="J12" s="32"/>
    </row>
    <row r="13" spans="1:10" s="3" customFormat="1" ht="20.25" customHeight="1">
      <c r="A13" s="27">
        <v>2040211</v>
      </c>
      <c r="B13" s="10" t="s">
        <v>169</v>
      </c>
      <c r="C13" s="57">
        <f t="shared" si="0"/>
        <v>100</v>
      </c>
      <c r="D13" s="19"/>
      <c r="E13" s="43">
        <v>100</v>
      </c>
      <c r="F13" s="32"/>
      <c r="G13" s="32"/>
      <c r="H13" s="32"/>
      <c r="I13" s="32"/>
      <c r="J13" s="32"/>
    </row>
    <row r="14" spans="1:10" s="3" customFormat="1" ht="20.25" customHeight="1">
      <c r="A14" s="27">
        <v>2040213</v>
      </c>
      <c r="B14" s="10" t="s">
        <v>170</v>
      </c>
      <c r="C14" s="57">
        <f t="shared" si="0"/>
        <v>15.15</v>
      </c>
      <c r="D14" s="19"/>
      <c r="E14" s="43">
        <v>15.15</v>
      </c>
      <c r="F14" s="32"/>
      <c r="G14" s="32"/>
      <c r="H14" s="32"/>
      <c r="I14" s="32"/>
      <c r="J14" s="32"/>
    </row>
    <row r="15" spans="1:10" s="3" customFormat="1" ht="20.25" customHeight="1">
      <c r="A15" s="27">
        <v>2040214</v>
      </c>
      <c r="B15" s="10" t="s">
        <v>171</v>
      </c>
      <c r="C15" s="57">
        <f t="shared" si="0"/>
        <v>20</v>
      </c>
      <c r="D15" s="19"/>
      <c r="E15" s="43">
        <v>20</v>
      </c>
      <c r="F15" s="32"/>
      <c r="G15" s="32"/>
      <c r="H15" s="32"/>
      <c r="I15" s="32"/>
      <c r="J15" s="32"/>
    </row>
    <row r="16" spans="1:10" s="3" customFormat="1" ht="20.25" customHeight="1">
      <c r="A16" s="27">
        <v>2040215</v>
      </c>
      <c r="B16" s="13" t="s">
        <v>172</v>
      </c>
      <c r="C16" s="57">
        <f t="shared" si="0"/>
        <v>55.2</v>
      </c>
      <c r="D16" s="19"/>
      <c r="E16" s="43">
        <v>55.2</v>
      </c>
      <c r="F16" s="32"/>
      <c r="G16" s="32"/>
      <c r="H16" s="32"/>
      <c r="I16" s="32"/>
      <c r="J16" s="32"/>
    </row>
    <row r="17" spans="1:10" s="3" customFormat="1" ht="20.25" customHeight="1">
      <c r="A17" s="27">
        <v>2040217</v>
      </c>
      <c r="B17" s="13" t="s">
        <v>173</v>
      </c>
      <c r="C17" s="57">
        <f t="shared" si="0"/>
        <v>214.44</v>
      </c>
      <c r="D17" s="19"/>
      <c r="E17" s="43">
        <v>214.44</v>
      </c>
      <c r="F17" s="32"/>
      <c r="G17" s="32"/>
      <c r="H17" s="32"/>
      <c r="I17" s="32"/>
      <c r="J17" s="32"/>
    </row>
    <row r="18" spans="1:10" s="3" customFormat="1" ht="20.25" customHeight="1">
      <c r="A18" s="27">
        <v>2040218</v>
      </c>
      <c r="B18" s="13" t="s">
        <v>174</v>
      </c>
      <c r="C18" s="57">
        <f t="shared" si="0"/>
        <v>25</v>
      </c>
      <c r="D18" s="19"/>
      <c r="E18" s="43">
        <v>25</v>
      </c>
      <c r="F18" s="32"/>
      <c r="G18" s="32"/>
      <c r="H18" s="32"/>
      <c r="I18" s="32"/>
      <c r="J18" s="32"/>
    </row>
    <row r="19" spans="1:10" s="3" customFormat="1" ht="20.25" customHeight="1">
      <c r="A19" s="27">
        <v>2040219</v>
      </c>
      <c r="B19" s="13" t="s">
        <v>184</v>
      </c>
      <c r="C19" s="57">
        <f t="shared" si="0"/>
        <v>266.84</v>
      </c>
      <c r="D19" s="32"/>
      <c r="E19" s="43">
        <v>266.84</v>
      </c>
      <c r="F19" s="32"/>
      <c r="G19" s="32"/>
      <c r="H19" s="32"/>
      <c r="I19" s="32"/>
      <c r="J19" s="32"/>
    </row>
    <row r="20" spans="1:10" s="3" customFormat="1" ht="20.25" customHeight="1">
      <c r="A20" s="27">
        <v>2040299</v>
      </c>
      <c r="B20" s="13" t="s">
        <v>175</v>
      </c>
      <c r="C20" s="57">
        <f t="shared" si="0"/>
        <v>1161.5</v>
      </c>
      <c r="D20" s="19"/>
      <c r="E20" s="43">
        <v>1161.5</v>
      </c>
      <c r="F20" s="32"/>
      <c r="G20" s="32"/>
      <c r="H20" s="32"/>
      <c r="I20" s="32"/>
      <c r="J20" s="32"/>
    </row>
    <row r="21" spans="1:10" s="3" customFormat="1" ht="20.25" customHeight="1">
      <c r="A21" s="27">
        <v>2040250</v>
      </c>
      <c r="B21" s="10" t="s">
        <v>176</v>
      </c>
      <c r="C21" s="57">
        <f t="shared" si="0"/>
        <v>628.470972</v>
      </c>
      <c r="D21" s="19"/>
      <c r="E21" s="9">
        <v>628.470972</v>
      </c>
      <c r="F21" s="32"/>
      <c r="G21" s="32"/>
      <c r="H21" s="32"/>
      <c r="I21" s="32"/>
      <c r="J21" s="32"/>
    </row>
    <row r="22" spans="1:10" s="3" customFormat="1" ht="20.25" customHeight="1">
      <c r="A22" s="29">
        <v>208</v>
      </c>
      <c r="B22" s="13" t="s">
        <v>155</v>
      </c>
      <c r="C22" s="57">
        <f t="shared" si="0"/>
        <v>720.72252</v>
      </c>
      <c r="D22" s="19"/>
      <c r="E22" s="9">
        <f>SUM(E24)</f>
        <v>720.72252</v>
      </c>
      <c r="F22" s="32"/>
      <c r="G22" s="32"/>
      <c r="H22" s="32"/>
      <c r="I22" s="32"/>
      <c r="J22" s="32"/>
    </row>
    <row r="23" spans="1:10" s="3" customFormat="1" ht="20.25" customHeight="1">
      <c r="A23" s="29">
        <v>20805</v>
      </c>
      <c r="B23" s="23" t="s">
        <v>177</v>
      </c>
      <c r="C23" s="57">
        <f t="shared" si="0"/>
        <v>720.72252</v>
      </c>
      <c r="D23" s="19"/>
      <c r="E23" s="9">
        <v>720.72252</v>
      </c>
      <c r="F23" s="32"/>
      <c r="G23" s="32"/>
      <c r="H23" s="32"/>
      <c r="I23" s="32"/>
      <c r="J23" s="32"/>
    </row>
    <row r="24" spans="1:10" s="3" customFormat="1" ht="20.25" customHeight="1">
      <c r="A24" s="29">
        <v>2080501</v>
      </c>
      <c r="B24" s="23" t="s">
        <v>178</v>
      </c>
      <c r="C24" s="57">
        <f t="shared" si="0"/>
        <v>720.72252</v>
      </c>
      <c r="D24" s="19"/>
      <c r="E24" s="9">
        <v>720.72252</v>
      </c>
      <c r="F24" s="32"/>
      <c r="G24" s="32"/>
      <c r="H24" s="32"/>
      <c r="I24" s="32"/>
      <c r="J24" s="32"/>
    </row>
    <row r="25" spans="1:10" s="3" customFormat="1" ht="20.25" customHeight="1">
      <c r="A25" s="29">
        <v>210</v>
      </c>
      <c r="B25" s="23" t="s">
        <v>156</v>
      </c>
      <c r="C25" s="57">
        <f t="shared" si="0"/>
        <v>426.67604800000004</v>
      </c>
      <c r="D25" s="19"/>
      <c r="E25" s="9">
        <f>SUM(E27:E28)</f>
        <v>426.67604800000004</v>
      </c>
      <c r="F25" s="32"/>
      <c r="G25" s="32"/>
      <c r="H25" s="32"/>
      <c r="I25" s="32"/>
      <c r="J25" s="32"/>
    </row>
    <row r="26" spans="1:10" s="3" customFormat="1" ht="20.25" customHeight="1">
      <c r="A26" s="29">
        <v>21011</v>
      </c>
      <c r="B26" s="23" t="s">
        <v>179</v>
      </c>
      <c r="C26" s="57">
        <f t="shared" si="0"/>
        <v>426.67604800000004</v>
      </c>
      <c r="D26" s="19"/>
      <c r="E26" s="9">
        <f>SUM(E27:E28)</f>
        <v>426.67604800000004</v>
      </c>
      <c r="F26" s="32"/>
      <c r="G26" s="32"/>
      <c r="H26" s="32"/>
      <c r="I26" s="32"/>
      <c r="J26" s="32"/>
    </row>
    <row r="27" spans="1:10" s="3" customFormat="1" ht="20.25" customHeight="1">
      <c r="A27" s="29">
        <v>2101101</v>
      </c>
      <c r="B27" s="23" t="s">
        <v>180</v>
      </c>
      <c r="C27" s="57">
        <f t="shared" si="0"/>
        <v>375.22516</v>
      </c>
      <c r="D27" s="19"/>
      <c r="E27" s="9">
        <v>375.22516</v>
      </c>
      <c r="F27" s="32"/>
      <c r="G27" s="32"/>
      <c r="H27" s="32"/>
      <c r="I27" s="32"/>
      <c r="J27" s="32"/>
    </row>
    <row r="28" spans="1:10" s="3" customFormat="1" ht="20.25" customHeight="1">
      <c r="A28" s="29">
        <v>2101102</v>
      </c>
      <c r="B28" s="23" t="s">
        <v>181</v>
      </c>
      <c r="C28" s="57">
        <f t="shared" si="0"/>
        <v>51.450888</v>
      </c>
      <c r="D28" s="19"/>
      <c r="E28" s="9">
        <v>51.450888</v>
      </c>
      <c r="F28" s="32"/>
      <c r="G28" s="32"/>
      <c r="H28" s="32"/>
      <c r="I28" s="32"/>
      <c r="J28" s="32"/>
    </row>
    <row r="29" spans="1:10" s="3" customFormat="1" ht="20.25" customHeight="1">
      <c r="A29" s="29">
        <v>221</v>
      </c>
      <c r="B29" s="23" t="s">
        <v>160</v>
      </c>
      <c r="C29" s="57">
        <f t="shared" si="0"/>
        <v>365.7</v>
      </c>
      <c r="D29" s="19"/>
      <c r="E29" s="9">
        <f>E30</f>
        <v>365.7</v>
      </c>
      <c r="F29" s="32"/>
      <c r="G29" s="32"/>
      <c r="H29" s="32"/>
      <c r="I29" s="32"/>
      <c r="J29" s="32"/>
    </row>
    <row r="30" spans="1:10" s="3" customFormat="1" ht="20.25" customHeight="1">
      <c r="A30" s="29">
        <v>22102</v>
      </c>
      <c r="B30" s="23" t="s">
        <v>182</v>
      </c>
      <c r="C30" s="57">
        <f t="shared" si="0"/>
        <v>365.7</v>
      </c>
      <c r="D30" s="19"/>
      <c r="E30" s="9">
        <f>E31</f>
        <v>365.7</v>
      </c>
      <c r="F30" s="32"/>
      <c r="G30" s="32"/>
      <c r="H30" s="32"/>
      <c r="I30" s="32"/>
      <c r="J30" s="32"/>
    </row>
    <row r="31" spans="1:10" s="3" customFormat="1" ht="20.25" customHeight="1">
      <c r="A31" s="29">
        <v>2210201</v>
      </c>
      <c r="B31" s="23" t="s">
        <v>183</v>
      </c>
      <c r="C31" s="57">
        <f t="shared" si="0"/>
        <v>365.7</v>
      </c>
      <c r="D31" s="19"/>
      <c r="E31" s="9">
        <v>365.7</v>
      </c>
      <c r="F31" s="32"/>
      <c r="G31" s="32"/>
      <c r="H31" s="32"/>
      <c r="I31" s="32"/>
      <c r="J31" s="32"/>
    </row>
  </sheetData>
  <sheetProtection/>
  <mergeCells count="14">
    <mergeCell ref="G4:G5"/>
    <mergeCell ref="H4:H5"/>
    <mergeCell ref="I4:I5"/>
    <mergeCell ref="J4:J5"/>
    <mergeCell ref="K4:K5"/>
    <mergeCell ref="A1:E1"/>
    <mergeCell ref="B4:B5"/>
    <mergeCell ref="C4:C5"/>
    <mergeCell ref="D4:D5"/>
    <mergeCell ref="E4:E5"/>
    <mergeCell ref="I3:J3"/>
    <mergeCell ref="A2:J2"/>
    <mergeCell ref="A4:A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1"/>
  <sheetViews>
    <sheetView zoomScalePageLayoutView="0" workbookViewId="0" topLeftCell="A1">
      <selection activeCell="B28" sqref="B28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8" width="19.33203125" style="0" customWidth="1"/>
  </cols>
  <sheetData>
    <row r="1" spans="1:5" ht="18">
      <c r="A1" s="62" t="s">
        <v>90</v>
      </c>
      <c r="B1" s="62"/>
      <c r="C1" s="62"/>
      <c r="D1" s="62"/>
      <c r="E1" s="62"/>
    </row>
    <row r="2" spans="1:8" ht="28.5">
      <c r="A2" s="65" t="s">
        <v>185</v>
      </c>
      <c r="B2" s="65"/>
      <c r="C2" s="65"/>
      <c r="D2" s="65"/>
      <c r="E2" s="65"/>
      <c r="F2" s="65"/>
      <c r="G2" s="65"/>
      <c r="H2" s="65"/>
    </row>
    <row r="3" spans="1:8" s="3" customFormat="1" ht="18.75">
      <c r="A3" s="14"/>
      <c r="B3" s="14"/>
      <c r="C3" s="14"/>
      <c r="D3" s="14"/>
      <c r="E3" s="7"/>
      <c r="H3" s="3" t="s">
        <v>84</v>
      </c>
    </row>
    <row r="4" spans="1:8" s="3" customFormat="1" ht="20.25" customHeight="1">
      <c r="A4" s="67" t="s">
        <v>0</v>
      </c>
      <c r="B4" s="67" t="s">
        <v>21</v>
      </c>
      <c r="C4" s="67" t="s">
        <v>14</v>
      </c>
      <c r="D4" s="67" t="s">
        <v>15</v>
      </c>
      <c r="E4" s="67" t="s">
        <v>16</v>
      </c>
      <c r="F4" s="67" t="s">
        <v>85</v>
      </c>
      <c r="G4" s="67" t="s">
        <v>86</v>
      </c>
      <c r="H4" s="67" t="s">
        <v>87</v>
      </c>
    </row>
    <row r="5" spans="1:8" s="3" customFormat="1" ht="20.25" customHeight="1">
      <c r="A5" s="67"/>
      <c r="B5" s="67"/>
      <c r="C5" s="67"/>
      <c r="D5" s="67"/>
      <c r="E5" s="67"/>
      <c r="F5" s="67"/>
      <c r="G5" s="67"/>
      <c r="H5" s="67"/>
    </row>
    <row r="6" spans="1:8" s="3" customFormat="1" ht="20.25" customHeight="1">
      <c r="A6" s="15"/>
      <c r="B6" s="15" t="s">
        <v>186</v>
      </c>
      <c r="C6" s="39">
        <f>D6+E6+F6+G6+H6</f>
        <v>12187.081368000001</v>
      </c>
      <c r="D6" s="9">
        <f>D7+D22+D25+D29</f>
        <v>8485.095368</v>
      </c>
      <c r="E6" s="9">
        <f>E7+E22+E25+E29</f>
        <v>3701.9860000000003</v>
      </c>
      <c r="F6" s="32"/>
      <c r="G6" s="32"/>
      <c r="H6" s="32"/>
    </row>
    <row r="7" spans="1:8" s="3" customFormat="1" ht="20.25" customHeight="1">
      <c r="A7" s="27">
        <v>204</v>
      </c>
      <c r="B7" s="12" t="s">
        <v>154</v>
      </c>
      <c r="C7" s="39">
        <f aca="true" t="shared" si="0" ref="C7:C31">D7+E7+F7+G7+H7</f>
        <v>10673.9828</v>
      </c>
      <c r="D7" s="19">
        <f>D8</f>
        <v>6971.9968</v>
      </c>
      <c r="E7" s="19">
        <f>E8</f>
        <v>3701.9860000000003</v>
      </c>
      <c r="F7" s="32"/>
      <c r="G7" s="32"/>
      <c r="H7" s="32"/>
    </row>
    <row r="8" spans="1:8" s="3" customFormat="1" ht="20.25" customHeight="1">
      <c r="A8" s="27">
        <v>20402</v>
      </c>
      <c r="B8" s="12" t="s">
        <v>164</v>
      </c>
      <c r="C8" s="39">
        <f t="shared" si="0"/>
        <v>10673.9828</v>
      </c>
      <c r="D8" s="19">
        <f>SUM(D9:D21)</f>
        <v>6971.9968</v>
      </c>
      <c r="E8" s="19">
        <f>SUM(E9:E21)</f>
        <v>3701.9860000000003</v>
      </c>
      <c r="F8" s="32"/>
      <c r="G8" s="32"/>
      <c r="H8" s="32"/>
    </row>
    <row r="9" spans="1:8" s="3" customFormat="1" ht="20.25" customHeight="1">
      <c r="A9" s="27">
        <v>2040201</v>
      </c>
      <c r="B9" s="12" t="s">
        <v>165</v>
      </c>
      <c r="C9" s="39">
        <f t="shared" si="0"/>
        <v>7075.765828</v>
      </c>
      <c r="D9" s="43">
        <f>7075.765828-732.24</f>
        <v>6343.525828</v>
      </c>
      <c r="E9" s="19">
        <v>732.24</v>
      </c>
      <c r="F9" s="32"/>
      <c r="G9" s="32"/>
      <c r="H9" s="32"/>
    </row>
    <row r="10" spans="1:8" s="3" customFormat="1" ht="20.25" customHeight="1">
      <c r="A10" s="27">
        <v>2040204</v>
      </c>
      <c r="B10" s="10" t="s">
        <v>166</v>
      </c>
      <c r="C10" s="39">
        <f t="shared" si="0"/>
        <v>1021.616</v>
      </c>
      <c r="D10" s="33"/>
      <c r="E10" s="43">
        <v>1021.616</v>
      </c>
      <c r="F10" s="32"/>
      <c r="G10" s="32"/>
      <c r="H10" s="32"/>
    </row>
    <row r="11" spans="1:8" s="3" customFormat="1" ht="20.25" customHeight="1">
      <c r="A11" s="27">
        <v>2040205</v>
      </c>
      <c r="B11" s="10" t="s">
        <v>167</v>
      </c>
      <c r="C11" s="39">
        <f t="shared" si="0"/>
        <v>60</v>
      </c>
      <c r="D11" s="33"/>
      <c r="E11" s="43">
        <v>60</v>
      </c>
      <c r="F11" s="32"/>
      <c r="G11" s="32"/>
      <c r="H11" s="32"/>
    </row>
    <row r="12" spans="1:8" s="3" customFormat="1" ht="20.25" customHeight="1">
      <c r="A12" s="27">
        <v>2040206</v>
      </c>
      <c r="B12" s="13" t="s">
        <v>168</v>
      </c>
      <c r="C12" s="39">
        <f t="shared" si="0"/>
        <v>30</v>
      </c>
      <c r="D12" s="33"/>
      <c r="E12" s="43">
        <v>30</v>
      </c>
      <c r="F12" s="32"/>
      <c r="G12" s="32"/>
      <c r="H12" s="32"/>
    </row>
    <row r="13" spans="1:8" s="3" customFormat="1" ht="20.25" customHeight="1">
      <c r="A13" s="27">
        <v>2040211</v>
      </c>
      <c r="B13" s="10" t="s">
        <v>169</v>
      </c>
      <c r="C13" s="39">
        <f t="shared" si="0"/>
        <v>100</v>
      </c>
      <c r="D13" s="33"/>
      <c r="E13" s="43">
        <v>100</v>
      </c>
      <c r="F13" s="32"/>
      <c r="G13" s="32"/>
      <c r="H13" s="32"/>
    </row>
    <row r="14" spans="1:8" s="3" customFormat="1" ht="20.25" customHeight="1">
      <c r="A14" s="27">
        <v>2040213</v>
      </c>
      <c r="B14" s="10" t="s">
        <v>170</v>
      </c>
      <c r="C14" s="39">
        <f t="shared" si="0"/>
        <v>15.15</v>
      </c>
      <c r="D14" s="33"/>
      <c r="E14" s="43">
        <v>15.15</v>
      </c>
      <c r="F14" s="32"/>
      <c r="G14" s="32"/>
      <c r="H14" s="32"/>
    </row>
    <row r="15" spans="1:8" s="3" customFormat="1" ht="20.25" customHeight="1">
      <c r="A15" s="27">
        <v>2040214</v>
      </c>
      <c r="B15" s="10" t="s">
        <v>171</v>
      </c>
      <c r="C15" s="39">
        <f t="shared" si="0"/>
        <v>20</v>
      </c>
      <c r="D15" s="33"/>
      <c r="E15" s="43">
        <v>20</v>
      </c>
      <c r="F15" s="32"/>
      <c r="G15" s="32"/>
      <c r="H15" s="32"/>
    </row>
    <row r="16" spans="1:8" s="3" customFormat="1" ht="20.25" customHeight="1">
      <c r="A16" s="27">
        <v>2040215</v>
      </c>
      <c r="B16" s="13" t="s">
        <v>172</v>
      </c>
      <c r="C16" s="39">
        <f t="shared" si="0"/>
        <v>55.2</v>
      </c>
      <c r="D16" s="33"/>
      <c r="E16" s="43">
        <v>55.2</v>
      </c>
      <c r="F16" s="32"/>
      <c r="G16" s="32"/>
      <c r="H16" s="32"/>
    </row>
    <row r="17" spans="1:8" s="3" customFormat="1" ht="20.25" customHeight="1">
      <c r="A17" s="27">
        <v>2040217</v>
      </c>
      <c r="B17" s="13" t="s">
        <v>173</v>
      </c>
      <c r="C17" s="39">
        <f t="shared" si="0"/>
        <v>214.44</v>
      </c>
      <c r="D17" s="33"/>
      <c r="E17" s="43">
        <v>214.44</v>
      </c>
      <c r="F17" s="32"/>
      <c r="G17" s="32"/>
      <c r="H17" s="32"/>
    </row>
    <row r="18" spans="1:8" s="3" customFormat="1" ht="20.25" customHeight="1">
      <c r="A18" s="27">
        <v>2040218</v>
      </c>
      <c r="B18" s="13" t="s">
        <v>174</v>
      </c>
      <c r="C18" s="39">
        <f t="shared" si="0"/>
        <v>25</v>
      </c>
      <c r="D18" s="33"/>
      <c r="E18" s="43">
        <v>25</v>
      </c>
      <c r="F18" s="32"/>
      <c r="G18" s="32"/>
      <c r="H18" s="32"/>
    </row>
    <row r="19" spans="1:8" s="3" customFormat="1" ht="20.25" customHeight="1">
      <c r="A19" s="27">
        <v>2040219</v>
      </c>
      <c r="B19" s="13" t="s">
        <v>184</v>
      </c>
      <c r="C19" s="39">
        <f t="shared" si="0"/>
        <v>266.84</v>
      </c>
      <c r="D19" s="33"/>
      <c r="E19" s="43">
        <v>266.84</v>
      </c>
      <c r="F19" s="32"/>
      <c r="G19" s="32"/>
      <c r="H19" s="32"/>
    </row>
    <row r="20" spans="1:8" s="3" customFormat="1" ht="20.25" customHeight="1">
      <c r="A20" s="27">
        <v>2040299</v>
      </c>
      <c r="B20" s="13" t="s">
        <v>175</v>
      </c>
      <c r="C20" s="39">
        <f t="shared" si="0"/>
        <v>1161.5</v>
      </c>
      <c r="D20" s="33"/>
      <c r="E20" s="43">
        <v>1161.5</v>
      </c>
      <c r="F20" s="32"/>
      <c r="G20" s="32"/>
      <c r="H20" s="32"/>
    </row>
    <row r="21" spans="1:8" s="3" customFormat="1" ht="20.25" customHeight="1">
      <c r="A21" s="27">
        <v>2040250</v>
      </c>
      <c r="B21" s="10" t="s">
        <v>176</v>
      </c>
      <c r="C21" s="39">
        <f t="shared" si="0"/>
        <v>628.470972</v>
      </c>
      <c r="D21" s="9">
        <v>628.470972</v>
      </c>
      <c r="E21" s="21"/>
      <c r="F21" s="32"/>
      <c r="G21" s="32"/>
      <c r="H21" s="32"/>
    </row>
    <row r="22" spans="1:8" s="3" customFormat="1" ht="20.25" customHeight="1">
      <c r="A22" s="29">
        <v>208</v>
      </c>
      <c r="B22" s="13" t="s">
        <v>155</v>
      </c>
      <c r="C22" s="39">
        <f t="shared" si="0"/>
        <v>720.72252</v>
      </c>
      <c r="D22" s="33">
        <v>720.72252</v>
      </c>
      <c r="E22" s="21"/>
      <c r="F22" s="32"/>
      <c r="G22" s="32"/>
      <c r="H22" s="32"/>
    </row>
    <row r="23" spans="1:8" s="3" customFormat="1" ht="20.25" customHeight="1">
      <c r="A23" s="29">
        <v>20805</v>
      </c>
      <c r="B23" s="23" t="s">
        <v>177</v>
      </c>
      <c r="C23" s="39">
        <f t="shared" si="0"/>
        <v>720.72252</v>
      </c>
      <c r="D23" s="9">
        <v>720.72252</v>
      </c>
      <c r="E23" s="21"/>
      <c r="F23" s="32"/>
      <c r="G23" s="32"/>
      <c r="H23" s="32"/>
    </row>
    <row r="24" spans="1:8" s="3" customFormat="1" ht="20.25" customHeight="1">
      <c r="A24" s="29">
        <v>2080501</v>
      </c>
      <c r="B24" s="23" t="s">
        <v>178</v>
      </c>
      <c r="C24" s="39">
        <f t="shared" si="0"/>
        <v>720.72252</v>
      </c>
      <c r="D24" s="9">
        <v>720.72252</v>
      </c>
      <c r="E24" s="21"/>
      <c r="F24" s="32"/>
      <c r="G24" s="32"/>
      <c r="H24" s="32"/>
    </row>
    <row r="25" spans="1:8" s="3" customFormat="1" ht="20.25" customHeight="1">
      <c r="A25" s="29">
        <v>210</v>
      </c>
      <c r="B25" s="23" t="s">
        <v>156</v>
      </c>
      <c r="C25" s="39">
        <f t="shared" si="0"/>
        <v>426.67604800000004</v>
      </c>
      <c r="D25" s="9">
        <v>426.67604800000004</v>
      </c>
      <c r="E25" s="21"/>
      <c r="F25" s="32"/>
      <c r="G25" s="32"/>
      <c r="H25" s="32"/>
    </row>
    <row r="26" spans="1:8" s="3" customFormat="1" ht="20.25" customHeight="1">
      <c r="A26" s="29">
        <v>21011</v>
      </c>
      <c r="B26" s="23" t="s">
        <v>179</v>
      </c>
      <c r="C26" s="39">
        <f t="shared" si="0"/>
        <v>426.67604800000004</v>
      </c>
      <c r="D26" s="9">
        <v>426.67604800000004</v>
      </c>
      <c r="E26" s="21"/>
      <c r="F26" s="32"/>
      <c r="G26" s="32"/>
      <c r="H26" s="32"/>
    </row>
    <row r="27" spans="1:8" s="3" customFormat="1" ht="20.25" customHeight="1">
      <c r="A27" s="29">
        <v>2101101</v>
      </c>
      <c r="B27" s="23" t="s">
        <v>180</v>
      </c>
      <c r="C27" s="39">
        <f t="shared" si="0"/>
        <v>375.22516</v>
      </c>
      <c r="D27" s="9">
        <v>375.22516</v>
      </c>
      <c r="E27" s="21"/>
      <c r="F27" s="32"/>
      <c r="G27" s="32"/>
      <c r="H27" s="32"/>
    </row>
    <row r="28" spans="1:8" s="3" customFormat="1" ht="20.25" customHeight="1">
      <c r="A28" s="29">
        <v>2101102</v>
      </c>
      <c r="B28" s="23" t="s">
        <v>181</v>
      </c>
      <c r="C28" s="39">
        <f t="shared" si="0"/>
        <v>51.450888</v>
      </c>
      <c r="D28" s="9">
        <v>51.450888</v>
      </c>
      <c r="E28" s="21"/>
      <c r="F28" s="32"/>
      <c r="G28" s="32"/>
      <c r="H28" s="32"/>
    </row>
    <row r="29" spans="1:8" s="3" customFormat="1" ht="20.25" customHeight="1">
      <c r="A29" s="29">
        <v>221</v>
      </c>
      <c r="B29" s="23" t="s">
        <v>160</v>
      </c>
      <c r="C29" s="39">
        <f t="shared" si="0"/>
        <v>365.7</v>
      </c>
      <c r="D29" s="9">
        <v>365.7</v>
      </c>
      <c r="E29" s="21"/>
      <c r="F29" s="32"/>
      <c r="G29" s="32"/>
      <c r="H29" s="32"/>
    </row>
    <row r="30" spans="1:8" s="3" customFormat="1" ht="20.25" customHeight="1">
      <c r="A30" s="29">
        <v>22102</v>
      </c>
      <c r="B30" s="23" t="s">
        <v>182</v>
      </c>
      <c r="C30" s="39">
        <f t="shared" si="0"/>
        <v>365.7</v>
      </c>
      <c r="D30" s="9">
        <v>365.7</v>
      </c>
      <c r="E30" s="21"/>
      <c r="F30" s="32"/>
      <c r="G30" s="32"/>
      <c r="H30" s="32"/>
    </row>
    <row r="31" spans="1:8" s="3" customFormat="1" ht="20.25" customHeight="1">
      <c r="A31" s="29">
        <v>2210201</v>
      </c>
      <c r="B31" s="23" t="s">
        <v>183</v>
      </c>
      <c r="C31" s="39">
        <f t="shared" si="0"/>
        <v>365.7</v>
      </c>
      <c r="D31" s="9">
        <v>365.7</v>
      </c>
      <c r="E31" s="21"/>
      <c r="F31" s="32"/>
      <c r="G31" s="32"/>
      <c r="H31" s="32"/>
    </row>
  </sheetData>
  <sheetProtection/>
  <mergeCells count="10">
    <mergeCell ref="A1:E1"/>
    <mergeCell ref="C4:C5"/>
    <mergeCell ref="D4:D5"/>
    <mergeCell ref="E4:E5"/>
    <mergeCell ref="H4:H5"/>
    <mergeCell ref="A2:H2"/>
    <mergeCell ref="A4:A5"/>
    <mergeCell ref="B4:B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34"/>
  <sheetViews>
    <sheetView showGridLines="0" showZeros="0" zoomScalePageLayoutView="0" workbookViewId="0" topLeftCell="A1">
      <selection activeCell="C12" sqref="C12"/>
    </sheetView>
  </sheetViews>
  <sheetFormatPr defaultColWidth="9.33203125" defaultRowHeight="11.25"/>
  <cols>
    <col min="1" max="1" width="47.66015625" style="1" customWidth="1"/>
    <col min="2" max="2" width="20.16015625" style="1" customWidth="1"/>
    <col min="3" max="3" width="58.16015625" style="1" customWidth="1"/>
    <col min="4" max="4" width="17.83203125" style="1" customWidth="1"/>
    <col min="5" max="5" width="21.16015625" style="1" bestFit="1" customWidth="1"/>
    <col min="6" max="6" width="20.5" style="1" customWidth="1"/>
    <col min="7" max="16384" width="9.33203125" style="1" customWidth="1"/>
  </cols>
  <sheetData>
    <row r="1" spans="1:4" ht="18">
      <c r="A1" s="58" t="s">
        <v>112</v>
      </c>
      <c r="B1" s="58"/>
      <c r="C1" s="58"/>
      <c r="D1" s="58"/>
    </row>
    <row r="2" spans="1:6" ht="28.5">
      <c r="A2" s="59" t="s">
        <v>203</v>
      </c>
      <c r="B2" s="59"/>
      <c r="C2" s="59"/>
      <c r="D2" s="59"/>
      <c r="E2" s="59"/>
      <c r="F2" s="59"/>
    </row>
    <row r="3" spans="1:6" s="2" customFormat="1" ht="18.75">
      <c r="A3" s="6"/>
      <c r="B3" s="6"/>
      <c r="C3" s="6"/>
      <c r="D3" s="7"/>
      <c r="F3" s="2" t="s">
        <v>84</v>
      </c>
    </row>
    <row r="4" spans="1:6" s="2" customFormat="1" ht="20.25" customHeight="1">
      <c r="A4" s="68" t="s">
        <v>6</v>
      </c>
      <c r="B4" s="69"/>
      <c r="C4" s="68" t="s">
        <v>7</v>
      </c>
      <c r="D4" s="69"/>
      <c r="E4" s="69"/>
      <c r="F4" s="70"/>
    </row>
    <row r="5" spans="1:6" s="2" customFormat="1" ht="42" customHeight="1">
      <c r="A5" s="36" t="s">
        <v>8</v>
      </c>
      <c r="B5" s="36" t="s">
        <v>11</v>
      </c>
      <c r="C5" s="36" t="s">
        <v>8</v>
      </c>
      <c r="D5" s="36" t="s">
        <v>110</v>
      </c>
      <c r="E5" s="44" t="s">
        <v>204</v>
      </c>
      <c r="F5" s="44" t="s">
        <v>205</v>
      </c>
    </row>
    <row r="6" spans="1:6" s="2" customFormat="1" ht="20.25" customHeight="1">
      <c r="A6" s="8" t="s">
        <v>102</v>
      </c>
      <c r="B6" s="9">
        <f>B7+B8+B9</f>
        <v>12187.077</v>
      </c>
      <c r="C6" s="10" t="s">
        <v>206</v>
      </c>
      <c r="D6" s="9">
        <f>D7+D22+D25+D29</f>
        <v>12187.081368000001</v>
      </c>
      <c r="E6" s="38">
        <f>SUM(E7:E31)</f>
        <v>0</v>
      </c>
      <c r="F6" s="38">
        <f>SUM(F7:F31)</f>
        <v>0</v>
      </c>
    </row>
    <row r="7" spans="1:6" s="2" customFormat="1" ht="20.25" customHeight="1">
      <c r="A7" s="8" t="s">
        <v>103</v>
      </c>
      <c r="B7" s="9">
        <f>11400.077+787</f>
        <v>12187.077</v>
      </c>
      <c r="C7" s="12" t="s">
        <v>207</v>
      </c>
      <c r="D7" s="9">
        <f>D8</f>
        <v>10673.982800000002</v>
      </c>
      <c r="E7" s="38"/>
      <c r="F7" s="38"/>
    </row>
    <row r="8" spans="1:6" s="2" customFormat="1" ht="20.25" customHeight="1">
      <c r="A8" s="8" t="s">
        <v>104</v>
      </c>
      <c r="B8" s="9"/>
      <c r="C8" s="10" t="s">
        <v>128</v>
      </c>
      <c r="D8" s="9">
        <f>SUM(D9:D21)</f>
        <v>10673.982800000002</v>
      </c>
      <c r="E8" s="38"/>
      <c r="F8" s="38"/>
    </row>
    <row r="9" spans="1:6" s="2" customFormat="1" ht="20.25" customHeight="1">
      <c r="A9" s="37" t="s">
        <v>105</v>
      </c>
      <c r="B9" s="9"/>
      <c r="C9" s="10" t="s">
        <v>129</v>
      </c>
      <c r="D9" s="9">
        <v>7075.7658280000005</v>
      </c>
      <c r="E9" s="38"/>
      <c r="F9" s="38"/>
    </row>
    <row r="10" spans="1:6" s="2" customFormat="1" ht="20.25" customHeight="1">
      <c r="A10" s="8" t="s">
        <v>106</v>
      </c>
      <c r="B10" s="9">
        <f>B11+B12+B13</f>
        <v>0</v>
      </c>
      <c r="C10" s="10" t="s">
        <v>130</v>
      </c>
      <c r="D10" s="9">
        <v>1021.616</v>
      </c>
      <c r="E10" s="38"/>
      <c r="F10" s="38"/>
    </row>
    <row r="11" spans="1:6" s="2" customFormat="1" ht="20.25" customHeight="1">
      <c r="A11" s="37" t="s">
        <v>103</v>
      </c>
      <c r="B11" s="9"/>
      <c r="C11" s="10" t="s">
        <v>131</v>
      </c>
      <c r="D11" s="9">
        <v>60</v>
      </c>
      <c r="E11" s="38"/>
      <c r="F11" s="38"/>
    </row>
    <row r="12" spans="1:6" s="2" customFormat="1" ht="20.25" customHeight="1">
      <c r="A12" s="8" t="s">
        <v>104</v>
      </c>
      <c r="B12" s="9"/>
      <c r="C12" s="10" t="s">
        <v>132</v>
      </c>
      <c r="D12" s="9">
        <v>30</v>
      </c>
      <c r="E12" s="38"/>
      <c r="F12" s="38"/>
    </row>
    <row r="13" spans="1:6" s="2" customFormat="1" ht="20.25" customHeight="1">
      <c r="A13" s="37" t="s">
        <v>105</v>
      </c>
      <c r="B13" s="9"/>
      <c r="C13" s="10" t="s">
        <v>133</v>
      </c>
      <c r="D13" s="9">
        <v>100</v>
      </c>
      <c r="E13" s="38"/>
      <c r="F13" s="38"/>
    </row>
    <row r="14" spans="1:6" s="2" customFormat="1" ht="20.25" customHeight="1">
      <c r="A14" s="11"/>
      <c r="B14" s="9"/>
      <c r="C14" s="10" t="s">
        <v>134</v>
      </c>
      <c r="D14" s="9">
        <v>15.15</v>
      </c>
      <c r="E14" s="38"/>
      <c r="F14" s="38"/>
    </row>
    <row r="15" spans="1:6" s="2" customFormat="1" ht="20.25" customHeight="1">
      <c r="A15" s="11"/>
      <c r="B15" s="9"/>
      <c r="C15" s="10" t="s">
        <v>135</v>
      </c>
      <c r="D15" s="9">
        <v>20</v>
      </c>
      <c r="E15" s="38"/>
      <c r="F15" s="38"/>
    </row>
    <row r="16" spans="1:6" s="2" customFormat="1" ht="20.25" customHeight="1">
      <c r="A16" s="11"/>
      <c r="B16" s="9"/>
      <c r="C16" s="10" t="s">
        <v>136</v>
      </c>
      <c r="D16" s="9">
        <v>55.2</v>
      </c>
      <c r="E16" s="38"/>
      <c r="F16" s="38"/>
    </row>
    <row r="17" spans="1:6" s="2" customFormat="1" ht="20.25" customHeight="1">
      <c r="A17" s="11"/>
      <c r="B17" s="9"/>
      <c r="C17" s="10" t="s">
        <v>137</v>
      </c>
      <c r="D17" s="9">
        <v>214.44</v>
      </c>
      <c r="E17" s="38"/>
      <c r="F17" s="38"/>
    </row>
    <row r="18" spans="1:6" s="2" customFormat="1" ht="20.25" customHeight="1">
      <c r="A18" s="11"/>
      <c r="B18" s="9"/>
      <c r="C18" s="13" t="s">
        <v>138</v>
      </c>
      <c r="D18" s="9">
        <v>25</v>
      </c>
      <c r="E18" s="38"/>
      <c r="F18" s="38"/>
    </row>
    <row r="19" spans="1:6" s="2" customFormat="1" ht="20.25" customHeight="1">
      <c r="A19" s="11"/>
      <c r="B19" s="9"/>
      <c r="C19" s="13" t="s">
        <v>152</v>
      </c>
      <c r="D19" s="9">
        <v>266.84</v>
      </c>
      <c r="E19" s="38"/>
      <c r="F19" s="38"/>
    </row>
    <row r="20" spans="1:6" s="2" customFormat="1" ht="20.25" customHeight="1">
      <c r="A20" s="11"/>
      <c r="B20" s="9"/>
      <c r="C20" s="13" t="s">
        <v>139</v>
      </c>
      <c r="D20" s="9">
        <v>1161.5</v>
      </c>
      <c r="E20" s="38"/>
      <c r="F20" s="38"/>
    </row>
    <row r="21" spans="1:6" s="2" customFormat="1" ht="20.25" customHeight="1">
      <c r="A21" s="11"/>
      <c r="B21" s="9"/>
      <c r="C21" s="13" t="s">
        <v>140</v>
      </c>
      <c r="D21" s="9">
        <v>628.470972</v>
      </c>
      <c r="E21" s="38"/>
      <c r="F21" s="38"/>
    </row>
    <row r="22" spans="1:6" s="2" customFormat="1" ht="20.25" customHeight="1">
      <c r="A22" s="11"/>
      <c r="B22" s="9"/>
      <c r="C22" s="13" t="s">
        <v>208</v>
      </c>
      <c r="D22" s="9">
        <f>SUM(D24)</f>
        <v>720.72252</v>
      </c>
      <c r="E22" s="38"/>
      <c r="F22" s="38"/>
    </row>
    <row r="23" spans="1:6" s="2" customFormat="1" ht="20.25" customHeight="1">
      <c r="A23" s="11"/>
      <c r="B23" s="9"/>
      <c r="C23" s="23" t="s">
        <v>209</v>
      </c>
      <c r="D23" s="9">
        <v>720.72252</v>
      </c>
      <c r="E23" s="38"/>
      <c r="F23" s="38"/>
    </row>
    <row r="24" spans="1:6" s="2" customFormat="1" ht="20.25" customHeight="1">
      <c r="A24" s="11"/>
      <c r="B24" s="9"/>
      <c r="C24" s="23" t="s">
        <v>210</v>
      </c>
      <c r="D24" s="9">
        <v>720.72252</v>
      </c>
      <c r="E24" s="38"/>
      <c r="F24" s="38"/>
    </row>
    <row r="25" spans="1:6" s="2" customFormat="1" ht="20.25" customHeight="1">
      <c r="A25" s="8"/>
      <c r="B25" s="9"/>
      <c r="C25" s="23" t="s">
        <v>211</v>
      </c>
      <c r="D25" s="9">
        <f>SUM(D27:D28)</f>
        <v>426.67604800000004</v>
      </c>
      <c r="E25" s="38"/>
      <c r="F25" s="38"/>
    </row>
    <row r="26" spans="1:6" s="2" customFormat="1" ht="20.25" customHeight="1">
      <c r="A26" s="8"/>
      <c r="B26" s="9"/>
      <c r="C26" s="23" t="s">
        <v>212</v>
      </c>
      <c r="D26" s="9">
        <f>SUM(D27:D28)</f>
        <v>426.67604800000004</v>
      </c>
      <c r="E26" s="38"/>
      <c r="F26" s="38"/>
    </row>
    <row r="27" spans="1:6" s="2" customFormat="1" ht="20.25" customHeight="1">
      <c r="A27" s="8"/>
      <c r="B27" s="9"/>
      <c r="C27" s="23" t="s">
        <v>213</v>
      </c>
      <c r="D27" s="9">
        <v>375.22516</v>
      </c>
      <c r="E27" s="38"/>
      <c r="F27" s="38"/>
    </row>
    <row r="28" spans="1:6" s="2" customFormat="1" ht="20.25" customHeight="1">
      <c r="A28" s="8"/>
      <c r="B28" s="9"/>
      <c r="C28" s="23" t="s">
        <v>214</v>
      </c>
      <c r="D28" s="9">
        <v>51.450888</v>
      </c>
      <c r="E28" s="38"/>
      <c r="F28" s="38"/>
    </row>
    <row r="29" spans="1:6" s="2" customFormat="1" ht="20.25" customHeight="1">
      <c r="A29" s="8"/>
      <c r="B29" s="9"/>
      <c r="C29" s="23" t="s">
        <v>215</v>
      </c>
      <c r="D29" s="9">
        <v>365.7</v>
      </c>
      <c r="E29" s="38"/>
      <c r="F29" s="38"/>
    </row>
    <row r="30" spans="1:6" s="2" customFormat="1" ht="20.25" customHeight="1">
      <c r="A30" s="8"/>
      <c r="B30" s="9"/>
      <c r="C30" s="23" t="s">
        <v>216</v>
      </c>
      <c r="D30" s="9">
        <v>365.7</v>
      </c>
      <c r="E30" s="38"/>
      <c r="F30" s="38"/>
    </row>
    <row r="31" spans="1:6" s="2" customFormat="1" ht="20.25" customHeight="1">
      <c r="A31" s="8"/>
      <c r="B31" s="9"/>
      <c r="C31" s="23" t="s">
        <v>217</v>
      </c>
      <c r="D31" s="9">
        <v>365.7</v>
      </c>
      <c r="E31" s="38"/>
      <c r="F31" s="38"/>
    </row>
    <row r="32" spans="1:6" s="2" customFormat="1" ht="20.25" customHeight="1">
      <c r="A32" s="8"/>
      <c r="B32" s="9">
        <f>B6+B10</f>
        <v>12187.077</v>
      </c>
      <c r="C32" s="10" t="s">
        <v>108</v>
      </c>
      <c r="D32" s="9">
        <f>E32+F32</f>
        <v>0</v>
      </c>
      <c r="E32" s="38"/>
      <c r="F32" s="38"/>
    </row>
    <row r="33" spans="1:6" s="2" customFormat="1" ht="20.25" customHeight="1">
      <c r="A33" s="11"/>
      <c r="B33" s="9"/>
      <c r="C33" s="10"/>
      <c r="D33" s="9"/>
      <c r="E33" s="38"/>
      <c r="F33" s="38"/>
    </row>
    <row r="34" spans="1:6" s="2" customFormat="1" ht="20.25" customHeight="1">
      <c r="A34" s="8" t="s">
        <v>107</v>
      </c>
      <c r="B34" s="9">
        <f>B6+B10</f>
        <v>12187.077</v>
      </c>
      <c r="C34" s="10" t="s">
        <v>109</v>
      </c>
      <c r="D34" s="9">
        <f>D32+D6</f>
        <v>12187.081368000001</v>
      </c>
      <c r="E34" s="9">
        <f>E32+E6</f>
        <v>0</v>
      </c>
      <c r="F34" s="9">
        <f>F32+F6</f>
        <v>0</v>
      </c>
    </row>
    <row r="35" ht="20.25" customHeight="1"/>
    <row r="36" ht="20.25" customHeight="1"/>
    <row r="37" ht="20.25" customHeight="1"/>
  </sheetData>
  <sheetProtection/>
  <mergeCells count="4">
    <mergeCell ref="A1:D1"/>
    <mergeCell ref="A4:B4"/>
    <mergeCell ref="C4:F4"/>
    <mergeCell ref="A2:F2"/>
  </mergeCells>
  <printOptions horizontalCentered="1"/>
  <pageMargins left="0.5511811023622047" right="0.3937007874015748" top="0.29" bottom="0.39" header="0.39" footer="0.2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31"/>
  <sheetViews>
    <sheetView showGridLines="0" showZeros="0" zoomScalePageLayoutView="0" workbookViewId="0" topLeftCell="A7">
      <selection activeCell="J24" sqref="J24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">
      <c r="A1" s="62" t="s">
        <v>91</v>
      </c>
      <c r="B1" s="62"/>
      <c r="C1" s="62"/>
      <c r="D1" s="62"/>
      <c r="E1" s="62"/>
    </row>
    <row r="2" spans="1:5" ht="28.5">
      <c r="A2" s="65" t="s">
        <v>219</v>
      </c>
      <c r="B2" s="71"/>
      <c r="C2" s="71"/>
      <c r="D2" s="71"/>
      <c r="E2" s="71"/>
    </row>
    <row r="3" spans="1:5" s="3" customFormat="1" ht="18.75">
      <c r="A3" s="14"/>
      <c r="B3" s="14"/>
      <c r="C3" s="14"/>
      <c r="D3" s="14"/>
      <c r="E3" s="7" t="s">
        <v>12</v>
      </c>
    </row>
    <row r="4" spans="1:5" s="3" customFormat="1" ht="20.25" customHeight="1">
      <c r="A4" s="72" t="s">
        <v>0</v>
      </c>
      <c r="B4" s="72" t="s">
        <v>13</v>
      </c>
      <c r="C4" s="67" t="s">
        <v>117</v>
      </c>
      <c r="D4" s="67"/>
      <c r="E4" s="74"/>
    </row>
    <row r="5" spans="1:5" s="3" customFormat="1" ht="20.25" customHeight="1">
      <c r="A5" s="73"/>
      <c r="B5" s="73"/>
      <c r="C5" s="35" t="s">
        <v>14</v>
      </c>
      <c r="D5" s="35" t="s">
        <v>15</v>
      </c>
      <c r="E5" s="35" t="s">
        <v>16</v>
      </c>
    </row>
    <row r="6" spans="1:5" s="3" customFormat="1" ht="20.25" customHeight="1">
      <c r="A6" s="15"/>
      <c r="B6" s="15" t="s">
        <v>186</v>
      </c>
      <c r="C6" s="39">
        <f>D6+E6+F6+G6+H6</f>
        <v>12187.081368000001</v>
      </c>
      <c r="D6" s="9">
        <f>D7+D22+D25+D29</f>
        <v>8485.095368</v>
      </c>
      <c r="E6" s="9">
        <f>E7+E22+E25+E29</f>
        <v>3701.9860000000003</v>
      </c>
    </row>
    <row r="7" spans="1:5" s="3" customFormat="1" ht="20.25" customHeight="1">
      <c r="A7" s="27">
        <v>204</v>
      </c>
      <c r="B7" s="12" t="s">
        <v>154</v>
      </c>
      <c r="C7" s="39">
        <f aca="true" t="shared" si="0" ref="C7:C31">D7+E7+F7+G7+H7</f>
        <v>10673.9828</v>
      </c>
      <c r="D7" s="19">
        <f>D8</f>
        <v>6971.9968</v>
      </c>
      <c r="E7" s="19">
        <f>E8</f>
        <v>3701.9860000000003</v>
      </c>
    </row>
    <row r="8" spans="1:5" s="3" customFormat="1" ht="20.25" customHeight="1">
      <c r="A8" s="27">
        <v>20402</v>
      </c>
      <c r="B8" s="12" t="s">
        <v>187</v>
      </c>
      <c r="C8" s="39">
        <f t="shared" si="0"/>
        <v>10673.9828</v>
      </c>
      <c r="D8" s="19">
        <f>SUM(D9:D21)</f>
        <v>6971.9968</v>
      </c>
      <c r="E8" s="19">
        <f>SUM(E9:E21)</f>
        <v>3701.9860000000003</v>
      </c>
    </row>
    <row r="9" spans="1:5" s="3" customFormat="1" ht="20.25" customHeight="1">
      <c r="A9" s="27">
        <v>2040201</v>
      </c>
      <c r="B9" s="12" t="s">
        <v>188</v>
      </c>
      <c r="C9" s="39">
        <f t="shared" si="0"/>
        <v>7075.765828</v>
      </c>
      <c r="D9" s="43">
        <f>7075.765828-732.24</f>
        <v>6343.525828</v>
      </c>
      <c r="E9" s="19">
        <v>732.24</v>
      </c>
    </row>
    <row r="10" spans="1:5" s="3" customFormat="1" ht="20.25" customHeight="1">
      <c r="A10" s="27">
        <v>2040202</v>
      </c>
      <c r="B10" s="13" t="s">
        <v>189</v>
      </c>
      <c r="C10" s="39">
        <f t="shared" si="0"/>
        <v>1021.616</v>
      </c>
      <c r="D10" s="33"/>
      <c r="E10" s="43">
        <v>1021.616</v>
      </c>
    </row>
    <row r="11" spans="1:5" s="3" customFormat="1" ht="20.25" customHeight="1">
      <c r="A11" s="27">
        <v>2040204</v>
      </c>
      <c r="B11" s="10" t="s">
        <v>190</v>
      </c>
      <c r="C11" s="39">
        <f t="shared" si="0"/>
        <v>60</v>
      </c>
      <c r="D11" s="33"/>
      <c r="E11" s="43">
        <v>60</v>
      </c>
    </row>
    <row r="12" spans="1:5" s="3" customFormat="1" ht="20.25" customHeight="1">
      <c r="A12" s="27">
        <v>2040205</v>
      </c>
      <c r="B12" s="10" t="s">
        <v>191</v>
      </c>
      <c r="C12" s="39">
        <f t="shared" si="0"/>
        <v>30</v>
      </c>
      <c r="D12" s="33"/>
      <c r="E12" s="43">
        <v>30</v>
      </c>
    </row>
    <row r="13" spans="1:5" s="3" customFormat="1" ht="20.25" customHeight="1">
      <c r="A13" s="27">
        <v>2040206</v>
      </c>
      <c r="B13" s="13" t="s">
        <v>192</v>
      </c>
      <c r="C13" s="39">
        <f t="shared" si="0"/>
        <v>100</v>
      </c>
      <c r="D13" s="33"/>
      <c r="E13" s="43">
        <v>100</v>
      </c>
    </row>
    <row r="14" spans="1:5" s="3" customFormat="1" ht="20.25" customHeight="1">
      <c r="A14" s="27">
        <v>2040211</v>
      </c>
      <c r="B14" s="10" t="s">
        <v>193</v>
      </c>
      <c r="C14" s="39">
        <f t="shared" si="0"/>
        <v>15.15</v>
      </c>
      <c r="D14" s="33"/>
      <c r="E14" s="43">
        <v>15.15</v>
      </c>
    </row>
    <row r="15" spans="1:5" s="3" customFormat="1" ht="20.25" customHeight="1">
      <c r="A15" s="27">
        <v>2040213</v>
      </c>
      <c r="B15" s="10" t="s">
        <v>194</v>
      </c>
      <c r="C15" s="39">
        <f t="shared" si="0"/>
        <v>20</v>
      </c>
      <c r="D15" s="33"/>
      <c r="E15" s="43">
        <v>20</v>
      </c>
    </row>
    <row r="16" spans="1:5" s="3" customFormat="1" ht="20.25" customHeight="1">
      <c r="A16" s="27">
        <v>2040214</v>
      </c>
      <c r="B16" s="10" t="s">
        <v>195</v>
      </c>
      <c r="C16" s="39">
        <f t="shared" si="0"/>
        <v>55.2</v>
      </c>
      <c r="D16" s="33"/>
      <c r="E16" s="43">
        <v>55.2</v>
      </c>
    </row>
    <row r="17" spans="1:5" s="3" customFormat="1" ht="20.25" customHeight="1">
      <c r="A17" s="27">
        <v>2040215</v>
      </c>
      <c r="B17" s="13" t="s">
        <v>196</v>
      </c>
      <c r="C17" s="39">
        <f t="shared" si="0"/>
        <v>214.44</v>
      </c>
      <c r="D17" s="33"/>
      <c r="E17" s="43">
        <v>214.44</v>
      </c>
    </row>
    <row r="18" spans="1:5" s="3" customFormat="1" ht="20.25" customHeight="1">
      <c r="A18" s="27">
        <v>2040217</v>
      </c>
      <c r="B18" s="13" t="s">
        <v>197</v>
      </c>
      <c r="C18" s="39">
        <f t="shared" si="0"/>
        <v>25</v>
      </c>
      <c r="D18" s="33"/>
      <c r="E18" s="43">
        <v>25</v>
      </c>
    </row>
    <row r="19" spans="1:5" s="3" customFormat="1" ht="20.25" customHeight="1">
      <c r="A19" s="27">
        <v>2040218</v>
      </c>
      <c r="B19" s="13" t="s">
        <v>198</v>
      </c>
      <c r="C19" s="39">
        <f t="shared" si="0"/>
        <v>266.84</v>
      </c>
      <c r="D19" s="33"/>
      <c r="E19" s="43">
        <v>266.84</v>
      </c>
    </row>
    <row r="20" spans="1:5" s="3" customFormat="1" ht="20.25" customHeight="1">
      <c r="A20" s="27">
        <v>2040299</v>
      </c>
      <c r="B20" s="13" t="s">
        <v>199</v>
      </c>
      <c r="C20" s="39">
        <f t="shared" si="0"/>
        <v>1161.5</v>
      </c>
      <c r="D20" s="33"/>
      <c r="E20" s="43">
        <v>1161.5</v>
      </c>
    </row>
    <row r="21" spans="1:5" s="3" customFormat="1" ht="20.25" customHeight="1">
      <c r="A21" s="27">
        <v>2040250</v>
      </c>
      <c r="B21" s="10" t="s">
        <v>200</v>
      </c>
      <c r="C21" s="39">
        <f t="shared" si="0"/>
        <v>628.470972</v>
      </c>
      <c r="D21" s="9">
        <v>628.470972</v>
      </c>
      <c r="E21" s="21"/>
    </row>
    <row r="22" spans="1:5" s="3" customFormat="1" ht="20.25" customHeight="1">
      <c r="A22" s="29">
        <v>208</v>
      </c>
      <c r="B22" s="13" t="s">
        <v>155</v>
      </c>
      <c r="C22" s="39">
        <f t="shared" si="0"/>
        <v>720.72252</v>
      </c>
      <c r="D22" s="33">
        <v>720.72252</v>
      </c>
      <c r="E22" s="21"/>
    </row>
    <row r="23" spans="1:5" s="3" customFormat="1" ht="20.25" customHeight="1">
      <c r="A23" s="29">
        <v>20805</v>
      </c>
      <c r="B23" s="23" t="s">
        <v>201</v>
      </c>
      <c r="C23" s="39">
        <f t="shared" si="0"/>
        <v>720.72252</v>
      </c>
      <c r="D23" s="9">
        <v>720.72252</v>
      </c>
      <c r="E23" s="21"/>
    </row>
    <row r="24" spans="1:5" s="3" customFormat="1" ht="20.25" customHeight="1">
      <c r="A24" s="29">
        <v>2080501</v>
      </c>
      <c r="B24" s="23" t="s">
        <v>202</v>
      </c>
      <c r="C24" s="39">
        <f t="shared" si="0"/>
        <v>720.72252</v>
      </c>
      <c r="D24" s="9">
        <v>720.72252</v>
      </c>
      <c r="E24" s="21"/>
    </row>
    <row r="25" spans="1:5" s="3" customFormat="1" ht="20.25" customHeight="1">
      <c r="A25" s="29">
        <v>210</v>
      </c>
      <c r="B25" s="23" t="s">
        <v>156</v>
      </c>
      <c r="C25" s="39">
        <f t="shared" si="0"/>
        <v>426.67604800000004</v>
      </c>
      <c r="D25" s="9">
        <v>426.67604800000004</v>
      </c>
      <c r="E25" s="21"/>
    </row>
    <row r="26" spans="1:5" s="3" customFormat="1" ht="20.25" customHeight="1">
      <c r="A26" s="29">
        <v>21011</v>
      </c>
      <c r="B26" s="23" t="s">
        <v>157</v>
      </c>
      <c r="C26" s="39">
        <f t="shared" si="0"/>
        <v>426.67604800000004</v>
      </c>
      <c r="D26" s="9">
        <v>426.67604800000004</v>
      </c>
      <c r="E26" s="21"/>
    </row>
    <row r="27" spans="1:5" s="3" customFormat="1" ht="20.25" customHeight="1">
      <c r="A27" s="29">
        <v>2101101</v>
      </c>
      <c r="B27" s="23" t="s">
        <v>158</v>
      </c>
      <c r="C27" s="39">
        <f t="shared" si="0"/>
        <v>375.22516</v>
      </c>
      <c r="D27" s="9">
        <v>375.22516</v>
      </c>
      <c r="E27" s="21"/>
    </row>
    <row r="28" spans="1:5" s="3" customFormat="1" ht="20.25" customHeight="1">
      <c r="A28" s="29">
        <v>2101102</v>
      </c>
      <c r="B28" s="23" t="s">
        <v>159</v>
      </c>
      <c r="C28" s="39">
        <f t="shared" si="0"/>
        <v>51.450888</v>
      </c>
      <c r="D28" s="9">
        <v>51.450888</v>
      </c>
      <c r="E28" s="21"/>
    </row>
    <row r="29" spans="1:5" s="3" customFormat="1" ht="20.25" customHeight="1">
      <c r="A29" s="29">
        <v>221</v>
      </c>
      <c r="B29" s="23" t="s">
        <v>218</v>
      </c>
      <c r="C29" s="39">
        <f t="shared" si="0"/>
        <v>365.7</v>
      </c>
      <c r="D29" s="9">
        <v>365.7</v>
      </c>
      <c r="E29" s="21"/>
    </row>
    <row r="30" spans="1:5" s="3" customFormat="1" ht="20.25" customHeight="1">
      <c r="A30" s="29">
        <v>22102</v>
      </c>
      <c r="B30" s="23" t="s">
        <v>161</v>
      </c>
      <c r="C30" s="39">
        <f t="shared" si="0"/>
        <v>365.7</v>
      </c>
      <c r="D30" s="9">
        <v>365.7</v>
      </c>
      <c r="E30" s="21"/>
    </row>
    <row r="31" spans="1:5" s="3" customFormat="1" ht="20.25" customHeight="1">
      <c r="A31" s="29">
        <v>2210201</v>
      </c>
      <c r="B31" s="23" t="s">
        <v>162</v>
      </c>
      <c r="C31" s="39">
        <f t="shared" si="0"/>
        <v>365.7</v>
      </c>
      <c r="D31" s="9">
        <v>365.7</v>
      </c>
      <c r="E31" s="21"/>
    </row>
  </sheetData>
  <sheetProtection/>
  <mergeCells count="5">
    <mergeCell ref="A1:E1"/>
    <mergeCell ref="A2:E2"/>
    <mergeCell ref="B4:B5"/>
    <mergeCell ref="C4:E4"/>
    <mergeCell ref="A4:A5"/>
  </mergeCells>
  <printOptions horizontalCentered="1"/>
  <pageMargins left="0.47" right="0.37" top="0.46" bottom="0.36" header="0.41" footer="0.2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63"/>
  <sheetViews>
    <sheetView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16.33203125" style="0" bestFit="1" customWidth="1"/>
    <col min="2" max="2" width="56.16015625" style="0" customWidth="1"/>
    <col min="3" max="3" width="20.5" style="0" customWidth="1"/>
    <col min="4" max="4" width="19.16015625" style="0" customWidth="1"/>
    <col min="5" max="5" width="20" style="0" customWidth="1"/>
    <col min="6" max="6" width="19.16015625" style="0" customWidth="1"/>
  </cols>
  <sheetData>
    <row r="1" spans="1:6" ht="18.75">
      <c r="A1" s="62" t="s">
        <v>92</v>
      </c>
      <c r="B1" s="62"/>
      <c r="C1" s="62"/>
      <c r="D1" s="62"/>
      <c r="E1" s="62"/>
      <c r="F1" s="41"/>
    </row>
    <row r="2" spans="1:6" ht="21.75">
      <c r="A2" s="75" t="s">
        <v>220</v>
      </c>
      <c r="B2" s="76"/>
      <c r="C2" s="76"/>
      <c r="D2" s="76"/>
      <c r="E2" s="76"/>
      <c r="F2" s="42"/>
    </row>
    <row r="3" spans="1:6" s="3" customFormat="1" ht="18.75">
      <c r="A3" s="14"/>
      <c r="B3" s="14"/>
      <c r="C3" s="14"/>
      <c r="D3" s="14"/>
      <c r="E3" s="7" t="s">
        <v>1</v>
      </c>
      <c r="F3" s="7"/>
    </row>
    <row r="4" spans="1:6" s="3" customFormat="1" ht="20.25" customHeight="1">
      <c r="A4" s="67" t="s">
        <v>79</v>
      </c>
      <c r="B4" s="67"/>
      <c r="C4" s="67" t="s">
        <v>116</v>
      </c>
      <c r="D4" s="67"/>
      <c r="E4" s="74"/>
      <c r="F4" s="50"/>
    </row>
    <row r="5" spans="1:6" s="3" customFormat="1" ht="20.25" customHeight="1">
      <c r="A5" s="35" t="s">
        <v>0</v>
      </c>
      <c r="B5" s="35" t="s">
        <v>21</v>
      </c>
      <c r="C5" s="35" t="s">
        <v>14</v>
      </c>
      <c r="D5" s="35" t="s">
        <v>19</v>
      </c>
      <c r="E5" s="35" t="s">
        <v>20</v>
      </c>
      <c r="F5" s="51"/>
    </row>
    <row r="6" spans="1:6" s="3" customFormat="1" ht="20.25" customHeight="1">
      <c r="A6" s="26"/>
      <c r="B6" s="15" t="s">
        <v>17</v>
      </c>
      <c r="C6" s="45">
        <f>C7+C16+C49</f>
        <v>8485.1</v>
      </c>
      <c r="D6" s="47">
        <f>D7+D16+D49</f>
        <v>6768.38</v>
      </c>
      <c r="E6" s="47">
        <f>E7+E16+E49</f>
        <v>1716.72</v>
      </c>
      <c r="F6" s="52"/>
    </row>
    <row r="7" spans="1:6" s="3" customFormat="1" ht="20.25" customHeight="1">
      <c r="A7" s="27">
        <v>301</v>
      </c>
      <c r="B7" s="12" t="s">
        <v>22</v>
      </c>
      <c r="C7" s="45">
        <f>SUM(C8:C15)</f>
        <v>5495.8</v>
      </c>
      <c r="D7" s="47">
        <f>SUM(D8:D15)</f>
        <v>5495.8</v>
      </c>
      <c r="E7" s="47">
        <f>SUM(E8:E15)</f>
        <v>0</v>
      </c>
      <c r="F7" s="52"/>
    </row>
    <row r="8" spans="1:6" s="3" customFormat="1" ht="20.25" customHeight="1">
      <c r="A8" s="27">
        <v>30101</v>
      </c>
      <c r="B8" s="12" t="s">
        <v>23</v>
      </c>
      <c r="C8" s="46">
        <f>D8+E8</f>
        <v>1511.12</v>
      </c>
      <c r="D8" s="48">
        <f>1511.12</f>
        <v>1511.12</v>
      </c>
      <c r="E8" s="48"/>
      <c r="F8" s="53"/>
    </row>
    <row r="9" spans="1:6" s="3" customFormat="1" ht="20.25" customHeight="1">
      <c r="A9" s="27">
        <v>30102</v>
      </c>
      <c r="B9" s="12" t="s">
        <v>24</v>
      </c>
      <c r="C9" s="46">
        <f aca="true" t="shared" si="0" ref="C9:C48">D9+E9</f>
        <v>888.75</v>
      </c>
      <c r="D9" s="48">
        <v>888.75</v>
      </c>
      <c r="E9" s="48"/>
      <c r="F9" s="53"/>
    </row>
    <row r="10" spans="1:6" s="3" customFormat="1" ht="20.25" customHeight="1">
      <c r="A10" s="27">
        <v>30103</v>
      </c>
      <c r="B10" s="13" t="s">
        <v>25</v>
      </c>
      <c r="C10" s="46">
        <f t="shared" si="0"/>
        <v>220.19</v>
      </c>
      <c r="D10" s="48">
        <v>220.19</v>
      </c>
      <c r="E10" s="48"/>
      <c r="F10" s="53"/>
    </row>
    <row r="11" spans="1:6" s="3" customFormat="1" ht="20.25" customHeight="1">
      <c r="A11" s="27">
        <v>30104</v>
      </c>
      <c r="B11" s="10" t="s">
        <v>26</v>
      </c>
      <c r="C11" s="46">
        <f t="shared" si="0"/>
        <v>329.8</v>
      </c>
      <c r="D11" s="48">
        <v>329.8</v>
      </c>
      <c r="E11" s="48"/>
      <c r="F11" s="53"/>
    </row>
    <row r="12" spans="1:6" s="3" customFormat="1" ht="20.25" customHeight="1">
      <c r="A12" s="27">
        <v>30105</v>
      </c>
      <c r="B12" s="10" t="s">
        <v>27</v>
      </c>
      <c r="C12" s="46">
        <f t="shared" si="0"/>
        <v>0</v>
      </c>
      <c r="D12" s="48"/>
      <c r="E12" s="48"/>
      <c r="F12" s="53"/>
    </row>
    <row r="13" spans="1:6" s="3" customFormat="1" ht="20.25" customHeight="1">
      <c r="A13" s="27">
        <v>30106</v>
      </c>
      <c r="B13" s="13" t="s">
        <v>28</v>
      </c>
      <c r="C13" s="46">
        <f t="shared" si="0"/>
        <v>0</v>
      </c>
      <c r="D13" s="48"/>
      <c r="E13" s="49"/>
      <c r="F13" s="54"/>
    </row>
    <row r="14" spans="1:6" s="3" customFormat="1" ht="20.25" customHeight="1">
      <c r="A14" s="27">
        <v>30107</v>
      </c>
      <c r="B14" s="13" t="s">
        <v>29</v>
      </c>
      <c r="C14" s="46">
        <f t="shared" si="0"/>
        <v>1536.34</v>
      </c>
      <c r="D14" s="48">
        <v>1536.34</v>
      </c>
      <c r="E14" s="49"/>
      <c r="F14" s="54"/>
    </row>
    <row r="15" spans="1:6" s="3" customFormat="1" ht="20.25" customHeight="1">
      <c r="A15" s="27">
        <v>30199</v>
      </c>
      <c r="B15" s="10" t="s">
        <v>30</v>
      </c>
      <c r="C15" s="46">
        <f t="shared" si="0"/>
        <v>1009.6</v>
      </c>
      <c r="D15" s="48">
        <v>1009.6</v>
      </c>
      <c r="E15" s="49"/>
      <c r="F15" s="54"/>
    </row>
    <row r="16" spans="1:6" s="3" customFormat="1" ht="20.25" customHeight="1">
      <c r="A16" s="28">
        <v>302</v>
      </c>
      <c r="B16" s="10" t="s">
        <v>31</v>
      </c>
      <c r="C16" s="45">
        <f>SUM(C17:C48)</f>
        <v>1716.72</v>
      </c>
      <c r="D16" s="47">
        <f>SUM(D17:D48)</f>
        <v>0</v>
      </c>
      <c r="E16" s="47">
        <f>SUM(E17:E48)</f>
        <v>1716.72</v>
      </c>
      <c r="F16" s="52"/>
    </row>
    <row r="17" spans="1:6" s="3" customFormat="1" ht="20.25" customHeight="1">
      <c r="A17" s="28">
        <v>30201</v>
      </c>
      <c r="B17" s="10" t="s">
        <v>32</v>
      </c>
      <c r="C17" s="46">
        <f t="shared" si="0"/>
        <v>213</v>
      </c>
      <c r="D17" s="48"/>
      <c r="E17" s="48">
        <v>213</v>
      </c>
      <c r="F17" s="53"/>
    </row>
    <row r="18" spans="1:6" s="3" customFormat="1" ht="20.25" customHeight="1">
      <c r="A18" s="28">
        <v>30202</v>
      </c>
      <c r="B18" s="13" t="s">
        <v>33</v>
      </c>
      <c r="C18" s="46">
        <f t="shared" si="0"/>
        <v>4</v>
      </c>
      <c r="D18" s="48"/>
      <c r="E18" s="49">
        <v>4</v>
      </c>
      <c r="F18" s="54"/>
    </row>
    <row r="19" spans="1:6" s="3" customFormat="1" ht="20.25" customHeight="1">
      <c r="A19" s="28">
        <v>30203</v>
      </c>
      <c r="B19" s="13" t="s">
        <v>37</v>
      </c>
      <c r="C19" s="46">
        <f t="shared" si="0"/>
        <v>0</v>
      </c>
      <c r="D19" s="48"/>
      <c r="E19" s="49"/>
      <c r="F19" s="54"/>
    </row>
    <row r="20" spans="1:6" s="3" customFormat="1" ht="20.25" customHeight="1">
      <c r="A20" s="28">
        <v>30204</v>
      </c>
      <c r="B20" s="13" t="s">
        <v>34</v>
      </c>
      <c r="C20" s="46">
        <f t="shared" si="0"/>
        <v>0</v>
      </c>
      <c r="D20" s="48"/>
      <c r="E20" s="49"/>
      <c r="F20" s="54"/>
    </row>
    <row r="21" spans="1:6" s="3" customFormat="1" ht="20.25" customHeight="1">
      <c r="A21" s="28">
        <v>30205</v>
      </c>
      <c r="B21" s="13" t="s">
        <v>35</v>
      </c>
      <c r="C21" s="46">
        <f t="shared" si="0"/>
        <v>11.5</v>
      </c>
      <c r="D21" s="48"/>
      <c r="E21" s="48">
        <v>11.5</v>
      </c>
      <c r="F21" s="53"/>
    </row>
    <row r="22" spans="1:6" s="3" customFormat="1" ht="20.25" customHeight="1">
      <c r="A22" s="28">
        <v>30206</v>
      </c>
      <c r="B22" s="13" t="s">
        <v>36</v>
      </c>
      <c r="C22" s="46">
        <f t="shared" si="0"/>
        <v>105</v>
      </c>
      <c r="D22" s="48"/>
      <c r="E22" s="48">
        <v>105</v>
      </c>
      <c r="F22" s="53"/>
    </row>
    <row r="23" spans="1:6" s="3" customFormat="1" ht="20.25" customHeight="1">
      <c r="A23" s="28">
        <v>30207</v>
      </c>
      <c r="B23" s="10" t="s">
        <v>38</v>
      </c>
      <c r="C23" s="46">
        <f t="shared" si="0"/>
        <v>105</v>
      </c>
      <c r="D23" s="48"/>
      <c r="E23" s="48">
        <v>105</v>
      </c>
      <c r="F23" s="53"/>
    </row>
    <row r="24" spans="1:6" s="3" customFormat="1" ht="20.25" customHeight="1">
      <c r="A24" s="28">
        <v>30208</v>
      </c>
      <c r="B24" s="13" t="s">
        <v>39</v>
      </c>
      <c r="C24" s="46">
        <f t="shared" si="0"/>
        <v>0</v>
      </c>
      <c r="D24" s="48"/>
      <c r="E24" s="49"/>
      <c r="F24" s="54"/>
    </row>
    <row r="25" spans="1:6" s="3" customFormat="1" ht="20.25" customHeight="1">
      <c r="A25" s="28">
        <v>30209</v>
      </c>
      <c r="B25" s="13" t="s">
        <v>41</v>
      </c>
      <c r="C25" s="46">
        <f t="shared" si="0"/>
        <v>10</v>
      </c>
      <c r="D25" s="48"/>
      <c r="E25" s="49">
        <v>10</v>
      </c>
      <c r="F25" s="54"/>
    </row>
    <row r="26" spans="1:6" s="3" customFormat="1" ht="20.25" customHeight="1">
      <c r="A26" s="28">
        <v>30211</v>
      </c>
      <c r="B26" s="23" t="s">
        <v>40</v>
      </c>
      <c r="C26" s="46">
        <f t="shared" si="0"/>
        <v>233</v>
      </c>
      <c r="D26" s="48"/>
      <c r="E26" s="49">
        <v>233</v>
      </c>
      <c r="F26" s="54"/>
    </row>
    <row r="27" spans="1:6" s="3" customFormat="1" ht="20.25" customHeight="1">
      <c r="A27" s="28">
        <v>30212</v>
      </c>
      <c r="B27" s="23" t="s">
        <v>42</v>
      </c>
      <c r="C27" s="46">
        <f t="shared" si="0"/>
        <v>0</v>
      </c>
      <c r="D27" s="48"/>
      <c r="E27" s="49"/>
      <c r="F27" s="54"/>
    </row>
    <row r="28" spans="1:6" ht="20.25" customHeight="1">
      <c r="A28" s="28">
        <v>30213</v>
      </c>
      <c r="B28" s="10" t="s">
        <v>43</v>
      </c>
      <c r="C28" s="46">
        <f t="shared" si="0"/>
        <v>105</v>
      </c>
      <c r="D28" s="48"/>
      <c r="E28" s="49">
        <v>105</v>
      </c>
      <c r="F28" s="54"/>
    </row>
    <row r="29" spans="1:6" ht="20.25" customHeight="1">
      <c r="A29" s="28">
        <v>30214</v>
      </c>
      <c r="B29" s="10" t="s">
        <v>44</v>
      </c>
      <c r="C29" s="46">
        <f t="shared" si="0"/>
        <v>10</v>
      </c>
      <c r="D29" s="48"/>
      <c r="E29" s="49">
        <v>10</v>
      </c>
      <c r="F29" s="54"/>
    </row>
    <row r="30" spans="1:6" ht="20.25" customHeight="1">
      <c r="A30" s="28">
        <v>30215</v>
      </c>
      <c r="B30" s="10" t="s">
        <v>45</v>
      </c>
      <c r="C30" s="46">
        <f t="shared" si="0"/>
        <v>9</v>
      </c>
      <c r="D30" s="48"/>
      <c r="E30" s="49">
        <v>9</v>
      </c>
      <c r="F30" s="54"/>
    </row>
    <row r="31" spans="1:6" ht="20.25" customHeight="1">
      <c r="A31" s="28">
        <v>30216</v>
      </c>
      <c r="B31" s="10" t="s">
        <v>46</v>
      </c>
      <c r="C31" s="46">
        <f t="shared" si="0"/>
        <v>23.67</v>
      </c>
      <c r="D31" s="48"/>
      <c r="E31" s="49">
        <v>23.67</v>
      </c>
      <c r="F31" s="54"/>
    </row>
    <row r="32" spans="1:6" ht="20.25" customHeight="1">
      <c r="A32" s="28">
        <v>30217</v>
      </c>
      <c r="B32" s="10" t="s">
        <v>47</v>
      </c>
      <c r="C32" s="46">
        <f t="shared" si="0"/>
        <v>45</v>
      </c>
      <c r="D32" s="48"/>
      <c r="E32" s="55">
        <f>30+15</f>
        <v>45</v>
      </c>
      <c r="F32" s="54"/>
    </row>
    <row r="33" spans="1:6" ht="20.25" customHeight="1">
      <c r="A33" s="28">
        <v>30218</v>
      </c>
      <c r="B33" s="10" t="s">
        <v>48</v>
      </c>
      <c r="C33" s="46">
        <f t="shared" si="0"/>
        <v>0</v>
      </c>
      <c r="D33" s="48"/>
      <c r="E33" s="49"/>
      <c r="F33" s="54"/>
    </row>
    <row r="34" spans="1:6" ht="20.25" customHeight="1">
      <c r="A34" s="28">
        <v>30219</v>
      </c>
      <c r="B34" s="10" t="s">
        <v>49</v>
      </c>
      <c r="C34" s="46">
        <f t="shared" si="0"/>
        <v>0</v>
      </c>
      <c r="D34" s="48"/>
      <c r="E34" s="49"/>
      <c r="F34" s="54"/>
    </row>
    <row r="35" spans="1:6" ht="20.25" customHeight="1">
      <c r="A35" s="28">
        <v>30220</v>
      </c>
      <c r="B35" s="10" t="s">
        <v>50</v>
      </c>
      <c r="C35" s="46">
        <f t="shared" si="0"/>
        <v>0</v>
      </c>
      <c r="D35" s="48"/>
      <c r="E35" s="49"/>
      <c r="F35" s="54"/>
    </row>
    <row r="36" spans="1:6" ht="20.25" customHeight="1">
      <c r="A36" s="28">
        <v>30221</v>
      </c>
      <c r="B36" s="10" t="s">
        <v>51</v>
      </c>
      <c r="C36" s="46">
        <f t="shared" si="0"/>
        <v>0</v>
      </c>
      <c r="D36" s="48"/>
      <c r="E36" s="49"/>
      <c r="F36" s="54"/>
    </row>
    <row r="37" spans="1:6" ht="20.25" customHeight="1">
      <c r="A37" s="28">
        <v>30222</v>
      </c>
      <c r="B37" s="10" t="s">
        <v>52</v>
      </c>
      <c r="C37" s="46">
        <f t="shared" si="0"/>
        <v>0</v>
      </c>
      <c r="D37" s="48"/>
      <c r="E37" s="49"/>
      <c r="F37" s="54"/>
    </row>
    <row r="38" spans="1:6" ht="20.25" customHeight="1">
      <c r="A38" s="28">
        <v>30223</v>
      </c>
      <c r="B38" s="10" t="s">
        <v>53</v>
      </c>
      <c r="C38" s="46">
        <f t="shared" si="0"/>
        <v>0</v>
      </c>
      <c r="D38" s="48"/>
      <c r="E38" s="49"/>
      <c r="F38" s="54"/>
    </row>
    <row r="39" spans="1:6" ht="20.25" customHeight="1">
      <c r="A39" s="28">
        <v>30224</v>
      </c>
      <c r="B39" s="10" t="s">
        <v>54</v>
      </c>
      <c r="C39" s="46">
        <f t="shared" si="0"/>
        <v>0</v>
      </c>
      <c r="D39" s="48"/>
      <c r="E39" s="49"/>
      <c r="F39" s="54"/>
    </row>
    <row r="40" spans="1:6" ht="20.25" customHeight="1">
      <c r="A40" s="28">
        <v>30225</v>
      </c>
      <c r="B40" s="10" t="s">
        <v>55</v>
      </c>
      <c r="C40" s="46">
        <f t="shared" si="0"/>
        <v>0</v>
      </c>
      <c r="D40" s="48"/>
      <c r="E40" s="49"/>
      <c r="F40" s="54"/>
    </row>
    <row r="41" spans="1:6" ht="20.25" customHeight="1">
      <c r="A41" s="28">
        <v>30226</v>
      </c>
      <c r="B41" s="10" t="s">
        <v>56</v>
      </c>
      <c r="C41" s="46">
        <f t="shared" si="0"/>
        <v>150</v>
      </c>
      <c r="D41" s="48"/>
      <c r="E41" s="49">
        <v>150</v>
      </c>
      <c r="F41" s="54"/>
    </row>
    <row r="42" spans="1:6" ht="20.25" customHeight="1">
      <c r="A42" s="28">
        <v>30227</v>
      </c>
      <c r="B42" s="10" t="s">
        <v>57</v>
      </c>
      <c r="C42" s="46">
        <f t="shared" si="0"/>
        <v>8</v>
      </c>
      <c r="D42" s="48"/>
      <c r="E42" s="49">
        <v>8</v>
      </c>
      <c r="F42" s="54"/>
    </row>
    <row r="43" spans="1:6" ht="20.25" customHeight="1">
      <c r="A43" s="28">
        <v>30228</v>
      </c>
      <c r="B43" s="10" t="s">
        <v>58</v>
      </c>
      <c r="C43" s="46">
        <f t="shared" si="0"/>
        <v>30.22</v>
      </c>
      <c r="D43" s="48"/>
      <c r="E43" s="49">
        <v>30.22</v>
      </c>
      <c r="F43" s="54"/>
    </row>
    <row r="44" spans="1:6" ht="20.25" customHeight="1">
      <c r="A44" s="28">
        <v>30229</v>
      </c>
      <c r="B44" s="10" t="s">
        <v>59</v>
      </c>
      <c r="C44" s="46">
        <f t="shared" si="0"/>
        <v>64.61</v>
      </c>
      <c r="D44" s="48"/>
      <c r="E44" s="49">
        <v>64.61</v>
      </c>
      <c r="F44" s="54"/>
    </row>
    <row r="45" spans="1:6" ht="20.25" customHeight="1">
      <c r="A45" s="28">
        <v>30231</v>
      </c>
      <c r="B45" s="10" t="s">
        <v>60</v>
      </c>
      <c r="C45" s="46">
        <f t="shared" si="0"/>
        <v>80</v>
      </c>
      <c r="D45" s="48"/>
      <c r="E45" s="49">
        <f>50+30</f>
        <v>80</v>
      </c>
      <c r="F45" s="54"/>
    </row>
    <row r="46" spans="1:6" ht="20.25" customHeight="1">
      <c r="A46" s="28">
        <v>30239</v>
      </c>
      <c r="B46" s="10" t="s">
        <v>61</v>
      </c>
      <c r="C46" s="46">
        <f t="shared" si="0"/>
        <v>431.88</v>
      </c>
      <c r="D46" s="48"/>
      <c r="E46" s="49">
        <v>431.88</v>
      </c>
      <c r="F46" s="54"/>
    </row>
    <row r="47" spans="1:6" ht="20.25" customHeight="1">
      <c r="A47" s="28">
        <v>30240</v>
      </c>
      <c r="B47" s="10" t="s">
        <v>62</v>
      </c>
      <c r="C47" s="46">
        <f t="shared" si="0"/>
        <v>0</v>
      </c>
      <c r="D47" s="48"/>
      <c r="E47" s="49"/>
      <c r="F47" s="54"/>
    </row>
    <row r="48" spans="1:6" ht="20.25" customHeight="1">
      <c r="A48" s="28">
        <v>30299</v>
      </c>
      <c r="B48" s="10" t="s">
        <v>63</v>
      </c>
      <c r="C48" s="46">
        <f t="shared" si="0"/>
        <v>77.84</v>
      </c>
      <c r="D48" s="48"/>
      <c r="E48" s="49">
        <f>122.84-15-30</f>
        <v>77.84</v>
      </c>
      <c r="F48" s="54"/>
    </row>
    <row r="49" spans="1:6" ht="20.25" customHeight="1">
      <c r="A49" s="29">
        <v>303</v>
      </c>
      <c r="B49" s="10" t="s">
        <v>64</v>
      </c>
      <c r="C49" s="45">
        <f>SUM(C50:C63)</f>
        <v>1272.58</v>
      </c>
      <c r="D49" s="47">
        <f>SUM(D50:D63)</f>
        <v>1272.58</v>
      </c>
      <c r="E49" s="47">
        <f>SUM(E50:E63)</f>
        <v>0</v>
      </c>
      <c r="F49" s="52"/>
    </row>
    <row r="50" spans="1:6" ht="20.25" customHeight="1">
      <c r="A50" s="29">
        <v>30301</v>
      </c>
      <c r="B50" s="10" t="s">
        <v>65</v>
      </c>
      <c r="C50" s="46">
        <f aca="true" t="shared" si="1" ref="C50:C63">D50+E50</f>
        <v>0</v>
      </c>
      <c r="D50" s="48"/>
      <c r="E50" s="49"/>
      <c r="F50" s="54"/>
    </row>
    <row r="51" spans="1:6" ht="20.25" customHeight="1">
      <c r="A51" s="29">
        <v>30302</v>
      </c>
      <c r="B51" s="10" t="s">
        <v>66</v>
      </c>
      <c r="C51" s="46">
        <f t="shared" si="1"/>
        <v>720.72</v>
      </c>
      <c r="D51" s="48">
        <v>720.72</v>
      </c>
      <c r="E51" s="49"/>
      <c r="F51" s="54"/>
    </row>
    <row r="52" spans="1:6" ht="20.25" customHeight="1">
      <c r="A52" s="29">
        <v>30303</v>
      </c>
      <c r="B52" s="10" t="s">
        <v>67</v>
      </c>
      <c r="C52" s="46">
        <f t="shared" si="1"/>
        <v>0</v>
      </c>
      <c r="D52" s="48"/>
      <c r="E52" s="49"/>
      <c r="F52" s="54"/>
    </row>
    <row r="53" spans="1:6" ht="20.25" customHeight="1">
      <c r="A53" s="29">
        <v>30304</v>
      </c>
      <c r="B53" s="10" t="s">
        <v>68</v>
      </c>
      <c r="C53" s="46">
        <f t="shared" si="1"/>
        <v>58.8</v>
      </c>
      <c r="D53" s="48">
        <v>58.8</v>
      </c>
      <c r="E53" s="49"/>
      <c r="F53" s="54"/>
    </row>
    <row r="54" spans="1:6" ht="20.25" customHeight="1">
      <c r="A54" s="29">
        <v>30305</v>
      </c>
      <c r="B54" s="10" t="s">
        <v>69</v>
      </c>
      <c r="C54" s="46">
        <f t="shared" si="1"/>
        <v>0</v>
      </c>
      <c r="D54" s="48"/>
      <c r="E54" s="49"/>
      <c r="F54" s="54"/>
    </row>
    <row r="55" spans="1:6" ht="20.25" customHeight="1">
      <c r="A55" s="29">
        <v>30306</v>
      </c>
      <c r="B55" s="10" t="s">
        <v>70</v>
      </c>
      <c r="C55" s="46">
        <f t="shared" si="1"/>
        <v>0</v>
      </c>
      <c r="D55" s="48"/>
      <c r="E55" s="49"/>
      <c r="F55" s="54"/>
    </row>
    <row r="56" spans="1:6" ht="20.25" customHeight="1">
      <c r="A56" s="29">
        <v>30307</v>
      </c>
      <c r="B56" s="10" t="s">
        <v>71</v>
      </c>
      <c r="C56" s="46">
        <f t="shared" si="1"/>
        <v>127.36</v>
      </c>
      <c r="D56" s="48">
        <v>127.36</v>
      </c>
      <c r="E56" s="49"/>
      <c r="F56" s="54"/>
    </row>
    <row r="57" spans="1:6" ht="20.25" customHeight="1">
      <c r="A57" s="29">
        <v>30308</v>
      </c>
      <c r="B57" s="10" t="s">
        <v>72</v>
      </c>
      <c r="C57" s="46">
        <f t="shared" si="1"/>
        <v>0</v>
      </c>
      <c r="D57" s="48"/>
      <c r="E57" s="49"/>
      <c r="F57" s="54"/>
    </row>
    <row r="58" spans="1:6" ht="20.25" customHeight="1">
      <c r="A58" s="29">
        <v>30309</v>
      </c>
      <c r="B58" s="10" t="s">
        <v>73</v>
      </c>
      <c r="C58" s="46">
        <f t="shared" si="1"/>
        <v>0</v>
      </c>
      <c r="D58" s="48"/>
      <c r="E58" s="49"/>
      <c r="F58" s="54"/>
    </row>
    <row r="59" spans="1:6" ht="20.25" customHeight="1">
      <c r="A59" s="29">
        <v>30310</v>
      </c>
      <c r="B59" s="10" t="s">
        <v>74</v>
      </c>
      <c r="C59" s="46">
        <f t="shared" si="1"/>
        <v>0</v>
      </c>
      <c r="D59" s="48"/>
      <c r="E59" s="49"/>
      <c r="F59" s="54"/>
    </row>
    <row r="60" spans="1:6" ht="20.25" customHeight="1">
      <c r="A60" s="29">
        <v>30311</v>
      </c>
      <c r="B60" s="10" t="s">
        <v>75</v>
      </c>
      <c r="C60" s="46">
        <f t="shared" si="1"/>
        <v>365.7</v>
      </c>
      <c r="D60" s="48">
        <v>365.7</v>
      </c>
      <c r="E60" s="49"/>
      <c r="F60" s="54"/>
    </row>
    <row r="61" spans="1:6" ht="20.25" customHeight="1">
      <c r="A61" s="29">
        <v>30312</v>
      </c>
      <c r="B61" s="10" t="s">
        <v>76</v>
      </c>
      <c r="C61" s="46">
        <f t="shared" si="1"/>
        <v>0</v>
      </c>
      <c r="D61" s="48"/>
      <c r="E61" s="49"/>
      <c r="F61" s="54"/>
    </row>
    <row r="62" spans="1:6" ht="20.25" customHeight="1">
      <c r="A62" s="29">
        <v>30313</v>
      </c>
      <c r="B62" s="10" t="s">
        <v>77</v>
      </c>
      <c r="C62" s="46">
        <f t="shared" si="1"/>
        <v>0</v>
      </c>
      <c r="D62" s="48"/>
      <c r="E62" s="49"/>
      <c r="F62" s="54"/>
    </row>
    <row r="63" spans="1:6" ht="18.75">
      <c r="A63" s="29">
        <v>30399</v>
      </c>
      <c r="B63" s="10" t="s">
        <v>78</v>
      </c>
      <c r="C63" s="46">
        <f t="shared" si="1"/>
        <v>0</v>
      </c>
      <c r="D63" s="48"/>
      <c r="E63" s="49"/>
      <c r="F63" s="54"/>
    </row>
  </sheetData>
  <sheetProtection/>
  <mergeCells count="4">
    <mergeCell ref="A1:E1"/>
    <mergeCell ref="A2:E2"/>
    <mergeCell ref="C4:E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13"/>
  <sheetViews>
    <sheetView tabSelected="1" zoomScalePageLayoutView="0" workbookViewId="0" topLeftCell="A1">
      <selection activeCell="A4" sqref="A4:A6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40" t="s">
        <v>113</v>
      </c>
      <c r="C1" s="62"/>
      <c r="D1" s="62"/>
    </row>
    <row r="2" spans="1:7" ht="33.75" customHeight="1">
      <c r="A2" s="59" t="s">
        <v>221</v>
      </c>
      <c r="B2" s="59"/>
      <c r="C2" s="59"/>
      <c r="D2" s="59"/>
      <c r="E2" s="59"/>
      <c r="F2" s="59"/>
      <c r="G2" s="59"/>
    </row>
    <row r="3" spans="3:7" s="4" customFormat="1" ht="19.5" customHeight="1">
      <c r="C3" s="24"/>
      <c r="D3" s="25"/>
      <c r="G3" s="30" t="s">
        <v>84</v>
      </c>
    </row>
    <row r="4" spans="1:7" s="4" customFormat="1" ht="29.25" customHeight="1">
      <c r="A4" s="77" t="s">
        <v>80</v>
      </c>
      <c r="B4" s="77" t="s">
        <v>115</v>
      </c>
      <c r="C4" s="77"/>
      <c r="D4" s="77"/>
      <c r="E4" s="77"/>
      <c r="F4" s="77"/>
      <c r="G4" s="77"/>
    </row>
    <row r="5" spans="1:7" s="4" customFormat="1" ht="29.25" customHeight="1">
      <c r="A5" s="77"/>
      <c r="B5" s="77" t="s">
        <v>14</v>
      </c>
      <c r="C5" s="77" t="s">
        <v>9</v>
      </c>
      <c r="D5" s="77" t="s">
        <v>10</v>
      </c>
      <c r="E5" s="77" t="s">
        <v>18</v>
      </c>
      <c r="F5" s="77"/>
      <c r="G5" s="77"/>
    </row>
    <row r="6" spans="1:7" s="4" customFormat="1" ht="29.25" customHeight="1">
      <c r="A6" s="77"/>
      <c r="B6" s="77"/>
      <c r="C6" s="77"/>
      <c r="D6" s="77"/>
      <c r="E6" s="31" t="s">
        <v>81</v>
      </c>
      <c r="F6" s="31" t="s">
        <v>82</v>
      </c>
      <c r="G6" s="31" t="s">
        <v>83</v>
      </c>
    </row>
    <row r="7" spans="1:7" s="4" customFormat="1" ht="29.25" customHeight="1">
      <c r="A7" s="56" t="s">
        <v>223</v>
      </c>
      <c r="B7" s="56">
        <f>C7+D7+E7</f>
        <v>674.2</v>
      </c>
      <c r="C7" s="56">
        <v>0</v>
      </c>
      <c r="D7" s="56">
        <v>45.6</v>
      </c>
      <c r="E7" s="56">
        <f>F7+G7</f>
        <v>628.6</v>
      </c>
      <c r="F7" s="56">
        <v>126</v>
      </c>
      <c r="G7" s="56">
        <v>502.6</v>
      </c>
    </row>
    <row r="8" spans="3:4" s="4" customFormat="1" ht="19.5" customHeight="1">
      <c r="C8" s="24"/>
      <c r="D8" s="25"/>
    </row>
    <row r="9" spans="3:4" s="4" customFormat="1" ht="19.5" customHeight="1">
      <c r="C9" s="24"/>
      <c r="D9" s="25"/>
    </row>
    <row r="10" spans="3:4" s="4" customFormat="1" ht="19.5" customHeight="1">
      <c r="C10" s="24"/>
      <c r="D10" s="25"/>
    </row>
    <row r="11" ht="20.25" customHeight="1"/>
    <row r="12" ht="20.25" customHeight="1"/>
    <row r="13" ht="20.25" customHeight="1">
      <c r="I13" s="5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B4:G4"/>
    <mergeCell ref="A4:A6"/>
    <mergeCell ref="A2:G2"/>
    <mergeCell ref="C1:D1"/>
    <mergeCell ref="C5:C6"/>
    <mergeCell ref="D5:D6"/>
    <mergeCell ref="E5:G5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26"/>
  <sheetViews>
    <sheetView zoomScalePageLayoutView="0" workbookViewId="0" topLeftCell="A1">
      <selection activeCell="B9" sqref="B9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62" t="s">
        <v>114</v>
      </c>
      <c r="B1" s="62"/>
      <c r="C1" s="62"/>
      <c r="D1" s="62"/>
      <c r="E1" s="62"/>
    </row>
    <row r="2" spans="1:5" ht="28.5">
      <c r="A2" s="65" t="s">
        <v>222</v>
      </c>
      <c r="B2" s="71"/>
      <c r="C2" s="71"/>
      <c r="D2" s="71"/>
      <c r="E2" s="71"/>
    </row>
    <row r="3" spans="1:5" s="3" customFormat="1" ht="18.75">
      <c r="A3" s="14"/>
      <c r="B3" s="14"/>
      <c r="C3" s="14"/>
      <c r="D3" s="14"/>
      <c r="E3" s="7" t="s">
        <v>1</v>
      </c>
    </row>
    <row r="4" spans="1:5" s="3" customFormat="1" ht="20.25" customHeight="1">
      <c r="A4" s="72" t="s">
        <v>0</v>
      </c>
      <c r="B4" s="72" t="s">
        <v>13</v>
      </c>
      <c r="C4" s="67" t="s">
        <v>111</v>
      </c>
      <c r="D4" s="67"/>
      <c r="E4" s="74"/>
    </row>
    <row r="5" spans="1:5" s="3" customFormat="1" ht="20.25" customHeight="1">
      <c r="A5" s="73"/>
      <c r="B5" s="73"/>
      <c r="C5" s="35" t="s">
        <v>14</v>
      </c>
      <c r="D5" s="35" t="s">
        <v>15</v>
      </c>
      <c r="E5" s="35" t="s">
        <v>16</v>
      </c>
    </row>
    <row r="6" spans="1:5" s="3" customFormat="1" ht="20.25" customHeight="1">
      <c r="A6" s="15"/>
      <c r="B6" s="16" t="s">
        <v>17</v>
      </c>
      <c r="C6" s="15"/>
      <c r="D6" s="15"/>
      <c r="E6" s="15"/>
    </row>
    <row r="7" spans="1:5" s="3" customFormat="1" ht="20.25" customHeight="1">
      <c r="A7" s="17"/>
      <c r="B7" s="12"/>
      <c r="C7" s="18"/>
      <c r="D7" s="19"/>
      <c r="E7" s="19"/>
    </row>
    <row r="8" spans="1:5" s="3" customFormat="1" ht="20.25" customHeight="1">
      <c r="A8" s="17"/>
      <c r="B8" s="12"/>
      <c r="C8" s="18"/>
      <c r="D8" s="19"/>
      <c r="E8" s="19"/>
    </row>
    <row r="9" spans="1:5" s="3" customFormat="1" ht="20.25" customHeight="1">
      <c r="A9" s="17"/>
      <c r="B9" s="12"/>
      <c r="C9" s="18"/>
      <c r="D9" s="19"/>
      <c r="E9" s="19"/>
    </row>
    <row r="10" spans="1:5" s="3" customFormat="1" ht="20.25" customHeight="1">
      <c r="A10" s="20"/>
      <c r="B10" s="13"/>
      <c r="C10" s="19"/>
      <c r="D10" s="19"/>
      <c r="E10" s="19"/>
    </row>
    <row r="11" spans="1:5" s="3" customFormat="1" ht="20.25" customHeight="1">
      <c r="A11" s="20"/>
      <c r="B11" s="10"/>
      <c r="C11" s="19"/>
      <c r="D11" s="19"/>
      <c r="E11" s="19"/>
    </row>
    <row r="12" spans="1:5" s="3" customFormat="1" ht="20.25" customHeight="1">
      <c r="A12" s="20"/>
      <c r="B12" s="10"/>
      <c r="C12" s="19"/>
      <c r="D12" s="19"/>
      <c r="E12" s="19"/>
    </row>
    <row r="13" spans="1:5" s="3" customFormat="1" ht="20.25" customHeight="1">
      <c r="A13" s="20"/>
      <c r="B13" s="13"/>
      <c r="C13" s="19"/>
      <c r="D13" s="19"/>
      <c r="E13" s="21"/>
    </row>
    <row r="14" spans="1:5" s="3" customFormat="1" ht="20.25" customHeight="1">
      <c r="A14" s="20"/>
      <c r="B14" s="13"/>
      <c r="C14" s="19"/>
      <c r="D14" s="19"/>
      <c r="E14" s="21"/>
    </row>
    <row r="15" spans="1:5" s="3" customFormat="1" ht="20.25" customHeight="1">
      <c r="A15" s="20"/>
      <c r="B15" s="10"/>
      <c r="C15" s="19"/>
      <c r="D15" s="19"/>
      <c r="E15" s="21"/>
    </row>
    <row r="16" spans="1:5" s="3" customFormat="1" ht="20.25" customHeight="1">
      <c r="A16" s="20"/>
      <c r="B16" s="10"/>
      <c r="C16" s="19"/>
      <c r="D16" s="19"/>
      <c r="E16" s="21"/>
    </row>
    <row r="17" spans="1:5" s="3" customFormat="1" ht="20.25" customHeight="1">
      <c r="A17" s="20"/>
      <c r="B17" s="10"/>
      <c r="C17" s="19"/>
      <c r="D17" s="19"/>
      <c r="E17" s="21"/>
    </row>
    <row r="18" spans="1:5" s="3" customFormat="1" ht="20.25" customHeight="1">
      <c r="A18" s="20"/>
      <c r="B18" s="13"/>
      <c r="C18" s="19"/>
      <c r="D18" s="19"/>
      <c r="E18" s="21"/>
    </row>
    <row r="19" spans="1:5" s="3" customFormat="1" ht="20.25" customHeight="1">
      <c r="A19" s="22"/>
      <c r="B19" s="13"/>
      <c r="C19" s="19"/>
      <c r="D19" s="19"/>
      <c r="E19" s="21"/>
    </row>
    <row r="20" spans="1:5" s="3" customFormat="1" ht="20.25" customHeight="1">
      <c r="A20" s="22"/>
      <c r="B20" s="13"/>
      <c r="C20" s="19"/>
      <c r="D20" s="19"/>
      <c r="E20" s="21"/>
    </row>
    <row r="21" spans="1:5" s="3" customFormat="1" ht="20.25" customHeight="1">
      <c r="A21" s="22"/>
      <c r="B21" s="13"/>
      <c r="C21" s="19"/>
      <c r="D21" s="19"/>
      <c r="E21" s="21"/>
    </row>
    <row r="22" spans="1:5" s="3" customFormat="1" ht="20.25" customHeight="1">
      <c r="A22" s="22"/>
      <c r="B22" s="10"/>
      <c r="C22" s="19"/>
      <c r="D22" s="19"/>
      <c r="E22" s="21"/>
    </row>
    <row r="23" spans="1:5" s="3" customFormat="1" ht="20.25" customHeight="1">
      <c r="A23" s="22"/>
      <c r="B23" s="13"/>
      <c r="C23" s="19"/>
      <c r="D23" s="19"/>
      <c r="E23" s="21"/>
    </row>
    <row r="24" spans="1:5" s="3" customFormat="1" ht="20.25" customHeight="1">
      <c r="A24" s="22"/>
      <c r="B24" s="23"/>
      <c r="C24" s="19"/>
      <c r="D24" s="19"/>
      <c r="E24" s="21"/>
    </row>
    <row r="25" spans="1:5" s="3" customFormat="1" ht="20.25" customHeight="1">
      <c r="A25" s="22"/>
      <c r="B25" s="23"/>
      <c r="C25" s="19"/>
      <c r="D25" s="19"/>
      <c r="E25" s="21"/>
    </row>
    <row r="26" spans="1:5" ht="20.25" customHeight="1">
      <c r="A26" s="22"/>
      <c r="B26" s="10"/>
      <c r="C26" s="19"/>
      <c r="D26" s="19"/>
      <c r="E26" s="21"/>
    </row>
  </sheetData>
  <sheetProtection/>
  <mergeCells count="5">
    <mergeCell ref="B4:B5"/>
    <mergeCell ref="A1:E1"/>
    <mergeCell ref="A2:E2"/>
    <mergeCell ref="C4:E4"/>
    <mergeCell ref="A4:A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PCOS.CN</cp:lastModifiedBy>
  <cp:lastPrinted>2017-02-16T02:52:08Z</cp:lastPrinted>
  <dcterms:created xsi:type="dcterms:W3CDTF">2010-11-30T02:24:49Z</dcterms:created>
  <dcterms:modified xsi:type="dcterms:W3CDTF">2017-02-16T02:53:07Z</dcterms:modified>
  <cp:category/>
  <cp:version/>
  <cp:contentType/>
  <cp:contentStatus/>
</cp:coreProperties>
</file>