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稿" sheetId="1" r:id="rId1"/>
    <sheet name="Sheet7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<sst xmlns="http://schemas.openxmlformats.org/spreadsheetml/2006/main" count="77" uniqueCount="69">
  <si>
    <t>附件1</t>
  </si>
  <si>
    <t>云阳县2024年春季普通高中国家助学金、免学费和免教科书补助资金预算表</t>
  </si>
  <si>
    <t>编制单位：云阳县财政局 云阳县教育委员会                                                                                                           单位：人、元                                                                                                                       制表时间：2024年2月19日</t>
  </si>
  <si>
    <t>财政预算编码</t>
  </si>
  <si>
    <t>项目名称</t>
  </si>
  <si>
    <t>高中在校学生人数</t>
  </si>
  <si>
    <t>2024年春家庭经济困难学生人数预测</t>
  </si>
  <si>
    <t>国家助学金补助</t>
  </si>
  <si>
    <t>学费补助</t>
  </si>
  <si>
    <t>教科书减免</t>
  </si>
  <si>
    <t>本次预算合计（助学金清算下达+免学费清算下达+教科书清算下达）</t>
  </si>
  <si>
    <t>功能科目</t>
  </si>
  <si>
    <t>经济科目</t>
  </si>
  <si>
    <t>备注</t>
  </si>
  <si>
    <t>2024年春季助学金</t>
  </si>
  <si>
    <t>2024年秋季助学金余额</t>
  </si>
  <si>
    <t>本次清算下达（元）</t>
  </si>
  <si>
    <t>学费补助标准（元/人.期）</t>
  </si>
  <si>
    <t>2024年春季学费补助</t>
  </si>
  <si>
    <t>2023年秋季资助余额</t>
  </si>
  <si>
    <t>教科书补助标准（元/人.期）</t>
  </si>
  <si>
    <t>2024年春季教科书补助</t>
  </si>
  <si>
    <t>2024秋助学金预下达</t>
  </si>
  <si>
    <t>小计</t>
  </si>
  <si>
    <t>脱贫户学生（即原建卡学生）</t>
  </si>
  <si>
    <t>城乡低保家庭学生</t>
  </si>
  <si>
    <t>孤儿（含实事无人抚养儿童）</t>
  </si>
  <si>
    <t>特困供养</t>
  </si>
  <si>
    <t>烈士子女</t>
  </si>
  <si>
    <t>家庭经济困难残疾学生</t>
  </si>
  <si>
    <t>家庭经济困难残疾人子女</t>
  </si>
  <si>
    <t>残疾军人子女</t>
  </si>
  <si>
    <t>边缘易致贫户</t>
  </si>
  <si>
    <t>突发困难户</t>
  </si>
  <si>
    <t>其他低收入家庭</t>
  </si>
  <si>
    <t>支出困难型家庭</t>
  </si>
  <si>
    <t>其他贫困</t>
  </si>
  <si>
    <t>脱贫户学生和孤儿、特困、烈士子女、残疾军人子女学生、低保边缘户、边缘易致贫户和突发困难户（按1500元/人.期）</t>
  </si>
  <si>
    <t>低保、残疾、残疾人子女、其他低收入家庭、支出困难型家庭纳入资助对象（按1000元/人.期）</t>
  </si>
  <si>
    <t>预算合计</t>
  </si>
  <si>
    <t>享受人数脱贫户学生、低保、孤儿、特困、残疾（5类贫困学生）</t>
  </si>
  <si>
    <t>脱贫户学生、低保学生、特困学生享受人数</t>
  </si>
  <si>
    <t>低保边缘户</t>
  </si>
  <si>
    <t>其他贫困（按500元/人.期）</t>
  </si>
  <si>
    <t>合计</t>
  </si>
  <si>
    <t>云阳县教育委员会</t>
  </si>
  <si>
    <t>追减云阳财教〔2024〕26号</t>
  </si>
  <si>
    <t>101101</t>
  </si>
  <si>
    <t>重庆市云阳高级中学校</t>
  </si>
  <si>
    <t>101103</t>
  </si>
  <si>
    <t>重庆市云阳双江中学校</t>
  </si>
  <si>
    <t>101102</t>
  </si>
  <si>
    <t>重庆市云阳实验中学校</t>
  </si>
  <si>
    <t>101104</t>
  </si>
  <si>
    <t>重庆市云阳盘石中学校</t>
  </si>
  <si>
    <t>101105</t>
  </si>
  <si>
    <t>重庆市云阳江口中学校</t>
  </si>
  <si>
    <t>101106</t>
  </si>
  <si>
    <t>重庆市中山外国语学校</t>
  </si>
  <si>
    <t>101107</t>
  </si>
  <si>
    <t>重庆市云阳凤鸣中学校</t>
  </si>
  <si>
    <t>101108</t>
  </si>
  <si>
    <t>重庆市云阳县高阳中学</t>
  </si>
  <si>
    <t>101109</t>
  </si>
  <si>
    <t>重庆市云阳县南溪中学</t>
  </si>
  <si>
    <t>101207</t>
  </si>
  <si>
    <t>云阳县红狮初级中学</t>
  </si>
  <si>
    <t>101209</t>
  </si>
  <si>
    <t>云阳县养鹿初级中学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</si>
</sst>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sz val="22"/>
      <color rgb="FF000000"/>
      <name val="方正小标宋_GBK"/>
      <charset val="134"/>
    </font>
    <font>
      <sz val="11"/>
      <color rgb="FF000000"/>
      <name val="楷体"/>
      <charset val="134"/>
    </font>
    <font>
      <b/>
      <sz val="10"/>
      <color rgb="FF000000"/>
      <name val="楷体"/>
      <charset val="134"/>
    </font>
    <font>
      <sz val="10"/>
      <color rgb="FF000000"/>
      <name val="宋体"/>
      <charset val="134"/>
    </font>
    <font>
      <b/>
      <sz val="11"/>
      <color rgb="FF000000"/>
      <name val="楷体"/>
      <charset val="134"/>
    </font>
    <font>
      <sz val="8"/>
      <name val="方正仿宋_GBK"/>
      <charset val="134"/>
    </font>
    <font>
      <sz val="9"/>
      <name val="方正仿宋_GBK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楷体"/>
      <charset val="134"/>
    </font>
    <font>
      <b/>
      <sz val="11"/>
      <color theme="1"/>
      <name val="楷体"/>
      <charset val="134"/>
    </font>
    <font>
      <b/>
      <sz val="8"/>
      <color rgb="FF000000"/>
      <name val="楷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29" borderId="12" applyNumberFormat="0" applyAlignment="0" applyProtection="0">
      <alignment vertical="center"/>
    </xf>
    <xf numFmtId="0" fontId="36" fillId="29" borderId="6" applyNumberFormat="0" applyAlignment="0" applyProtection="0">
      <alignment vertical="center"/>
    </xf>
    <xf numFmtId="0" fontId="37" fillId="34" borderId="1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33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3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2" xfId="33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 shrinkToFit="1"/>
    </xf>
    <xf numFmtId="49" fontId="10" fillId="3" borderId="1" xfId="32" applyNumberFormat="1" applyFont="1" applyFill="1" applyBorder="1" applyAlignment="1" applyProtection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49" fontId="11" fillId="3" borderId="1" xfId="32" applyNumberFormat="1" applyFont="1" applyFill="1" applyBorder="1" applyAlignment="1" applyProtection="1">
      <alignment horizontal="center" vertical="center" shrinkToFit="1"/>
    </xf>
    <xf numFmtId="49" fontId="12" fillId="3" borderId="1" xfId="33" applyNumberFormat="1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4" fillId="3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49" fontId="10" fillId="3" borderId="1" xfId="51" applyNumberFormat="1" applyFont="1" applyFill="1" applyBorder="1" applyAlignment="1" applyProtection="1">
      <alignment horizontal="center" vertical="center" shrinkToFit="1"/>
    </xf>
    <xf numFmtId="49" fontId="10" fillId="3" borderId="1" xfId="52" applyNumberFormat="1" applyFont="1" applyFill="1" applyBorder="1" applyAlignment="1" applyProtection="1">
      <alignment horizontal="center" vertical="center" shrinkToFit="1"/>
    </xf>
    <xf numFmtId="0" fontId="0" fillId="2" borderId="0" xfId="0" applyNumberForma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常规 1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6"/>
  <sheetViews>
    <sheetView tabSelected="1" topLeftCell="O1" workbookViewId="0">
      <selection activeCell="AO10" sqref="AO10"/>
    </sheetView>
  </sheetViews>
  <sheetFormatPr defaultColWidth="9" defaultRowHeight="13.5"/>
  <cols>
    <col min="1" max="1" width="7.5" style="1" customWidth="1"/>
    <col min="2" max="2" width="9" style="1"/>
    <col min="3" max="3" width="7.875" style="1" customWidth="1"/>
    <col min="4" max="4" width="8.48333333333333" style="3" customWidth="1"/>
    <col min="5" max="5" width="7.375" style="3" customWidth="1"/>
    <col min="6" max="6" width="7.75" style="3" customWidth="1"/>
    <col min="7" max="7" width="6.5" style="3" customWidth="1"/>
    <col min="8" max="8" width="6" style="3" customWidth="1"/>
    <col min="9" max="9" width="5.625" style="3" customWidth="1"/>
    <col min="10" max="10" width="7.75" style="3" customWidth="1"/>
    <col min="11" max="11" width="7.625" style="3" customWidth="1"/>
    <col min="12" max="17" width="5.46666666666667" style="3" customWidth="1"/>
    <col min="18" max="18" width="6.01666666666667" style="3" customWidth="1"/>
    <col min="19" max="19" width="11" style="1" customWidth="1"/>
    <col min="20" max="20" width="10.65" style="1" customWidth="1"/>
    <col min="21" max="24" width="9" style="1"/>
    <col min="25" max="25" width="6.25" style="1" customWidth="1"/>
    <col min="26" max="26" width="9.84166666666667" style="1" customWidth="1"/>
    <col min="27" max="29" width="9" style="1"/>
    <col min="30" max="30" width="7" style="1" customWidth="1"/>
    <col min="31" max="31" width="7.625" style="1" customWidth="1"/>
    <col min="32" max="35" width="9" style="1"/>
    <col min="36" max="36" width="11.2666666666667" style="1" customWidth="1"/>
    <col min="37" max="37" width="9.375" style="1"/>
    <col min="38" max="38" width="7.125" style="4" customWidth="1"/>
    <col min="39" max="39" width="7" style="4" customWidth="1"/>
    <col min="40" max="40" width="6.375" style="4" customWidth="1"/>
    <col min="41" max="41" width="7.125" style="1" customWidth="1"/>
    <col min="42" max="16384" width="9" style="1"/>
  </cols>
  <sheetData>
    <row r="1" ht="20.25" spans="1:1">
      <c r="A1" s="5" t="s">
        <v>0</v>
      </c>
    </row>
    <row r="2" s="1" customFormat="1" ht="28.5" spans="1:41">
      <c r="A2" s="6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="1" customFormat="1" ht="19" customHeight="1" spans="1:4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="1" customFormat="1" ht="24" customHeight="1" spans="1:41">
      <c r="A4" s="9" t="s">
        <v>3</v>
      </c>
      <c r="B4" s="10" t="s">
        <v>4</v>
      </c>
      <c r="C4" s="11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3" t="s">
        <v>7</v>
      </c>
      <c r="T4" s="33"/>
      <c r="U4" s="33"/>
      <c r="V4" s="33"/>
      <c r="W4" s="33"/>
      <c r="X4" s="33"/>
      <c r="Y4" s="33" t="s">
        <v>8</v>
      </c>
      <c r="Z4" s="33"/>
      <c r="AA4" s="33"/>
      <c r="AB4" s="33"/>
      <c r="AC4" s="33"/>
      <c r="AD4" s="33" t="s">
        <v>9</v>
      </c>
      <c r="AE4" s="33"/>
      <c r="AF4" s="33"/>
      <c r="AG4" s="33"/>
      <c r="AH4" s="33"/>
      <c r="AI4" s="33"/>
      <c r="AJ4" s="38" t="s">
        <v>10</v>
      </c>
      <c r="AK4" s="10" t="s">
        <v>11</v>
      </c>
      <c r="AL4" s="10" t="s">
        <v>12</v>
      </c>
      <c r="AM4" s="10"/>
      <c r="AN4" s="10"/>
      <c r="AO4" s="10" t="s">
        <v>13</v>
      </c>
    </row>
    <row r="5" s="1" customFormat="1" ht="25" customHeight="1" spans="1:41">
      <c r="A5" s="9"/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34" t="s">
        <v>14</v>
      </c>
      <c r="T5" s="34"/>
      <c r="U5" s="34"/>
      <c r="V5" s="34"/>
      <c r="W5" s="33" t="s">
        <v>15</v>
      </c>
      <c r="X5" s="33" t="s">
        <v>16</v>
      </c>
      <c r="Y5" s="33" t="s">
        <v>17</v>
      </c>
      <c r="Z5" s="34" t="s">
        <v>18</v>
      </c>
      <c r="AA5" s="34"/>
      <c r="AB5" s="33" t="s">
        <v>19</v>
      </c>
      <c r="AC5" s="33" t="s">
        <v>16</v>
      </c>
      <c r="AD5" s="33" t="s">
        <v>20</v>
      </c>
      <c r="AE5" s="33" t="s">
        <v>21</v>
      </c>
      <c r="AF5" s="33"/>
      <c r="AG5" s="33" t="s">
        <v>19</v>
      </c>
      <c r="AH5" s="33" t="s">
        <v>16</v>
      </c>
      <c r="AI5" s="33" t="s">
        <v>22</v>
      </c>
      <c r="AJ5" s="38"/>
      <c r="AK5" s="10"/>
      <c r="AL5" s="10"/>
      <c r="AM5" s="10"/>
      <c r="AN5" s="10"/>
      <c r="AO5" s="10"/>
    </row>
    <row r="6" s="1" customFormat="1" spans="1:41">
      <c r="A6" s="9"/>
      <c r="B6" s="10"/>
      <c r="C6" s="11"/>
      <c r="D6" s="12" t="s">
        <v>23</v>
      </c>
      <c r="E6" s="12" t="s">
        <v>24</v>
      </c>
      <c r="F6" s="12" t="s">
        <v>25</v>
      </c>
      <c r="G6" s="12" t="s">
        <v>26</v>
      </c>
      <c r="H6" s="12" t="s">
        <v>27</v>
      </c>
      <c r="I6" s="12" t="s">
        <v>28</v>
      </c>
      <c r="J6" s="12" t="s">
        <v>29</v>
      </c>
      <c r="K6" s="12" t="s">
        <v>30</v>
      </c>
      <c r="L6" s="12" t="s">
        <v>31</v>
      </c>
      <c r="M6" s="12"/>
      <c r="N6" s="12" t="s">
        <v>32</v>
      </c>
      <c r="O6" s="12" t="s">
        <v>33</v>
      </c>
      <c r="P6" s="12" t="s">
        <v>34</v>
      </c>
      <c r="Q6" s="12" t="s">
        <v>35</v>
      </c>
      <c r="R6" s="12" t="s">
        <v>36</v>
      </c>
      <c r="S6" s="35" t="s">
        <v>37</v>
      </c>
      <c r="T6" s="35" t="s">
        <v>38</v>
      </c>
      <c r="U6" s="35"/>
      <c r="V6" s="33" t="s">
        <v>39</v>
      </c>
      <c r="W6" s="33"/>
      <c r="X6" s="33"/>
      <c r="Y6" s="33"/>
      <c r="Z6" s="33" t="s">
        <v>40</v>
      </c>
      <c r="AA6" s="33" t="s">
        <v>39</v>
      </c>
      <c r="AB6" s="33"/>
      <c r="AC6" s="33"/>
      <c r="AD6" s="33"/>
      <c r="AE6" s="33" t="s">
        <v>41</v>
      </c>
      <c r="AF6" s="33" t="s">
        <v>39</v>
      </c>
      <c r="AG6" s="33"/>
      <c r="AH6" s="33"/>
      <c r="AI6" s="33"/>
      <c r="AJ6" s="38"/>
      <c r="AK6" s="10"/>
      <c r="AL6" s="10"/>
      <c r="AM6" s="10"/>
      <c r="AN6" s="10"/>
      <c r="AO6" s="10"/>
    </row>
    <row r="7" s="1" customFormat="1" ht="83" customHeight="1" spans="1:41">
      <c r="A7" s="9"/>
      <c r="B7" s="10"/>
      <c r="C7" s="11"/>
      <c r="D7" s="12"/>
      <c r="E7" s="12"/>
      <c r="F7" s="12"/>
      <c r="G7" s="12"/>
      <c r="H7" s="12"/>
      <c r="I7" s="12"/>
      <c r="J7" s="12"/>
      <c r="K7" s="12"/>
      <c r="L7" s="12"/>
      <c r="M7" s="12" t="s">
        <v>42</v>
      </c>
      <c r="N7" s="12"/>
      <c r="O7" s="12"/>
      <c r="P7" s="12"/>
      <c r="Q7" s="12"/>
      <c r="R7" s="12"/>
      <c r="S7" s="35"/>
      <c r="T7" s="35"/>
      <c r="U7" s="35" t="s">
        <v>43</v>
      </c>
      <c r="V7" s="36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8"/>
      <c r="AK7" s="10"/>
      <c r="AL7" s="10" t="s">
        <v>7</v>
      </c>
      <c r="AM7" s="10" t="s">
        <v>8</v>
      </c>
      <c r="AN7" s="10" t="s">
        <v>9</v>
      </c>
      <c r="AO7" s="10"/>
    </row>
    <row r="8" s="1" customFormat="1" ht="49" customHeight="1" spans="1:41">
      <c r="A8" s="13"/>
      <c r="B8" s="14" t="s">
        <v>44</v>
      </c>
      <c r="C8" s="15"/>
      <c r="D8" s="15">
        <v>7826</v>
      </c>
      <c r="E8" s="15">
        <v>2816</v>
      </c>
      <c r="F8" s="15">
        <v>918</v>
      </c>
      <c r="G8" s="15">
        <v>14</v>
      </c>
      <c r="H8" s="15">
        <v>9</v>
      </c>
      <c r="I8" s="15">
        <v>1</v>
      </c>
      <c r="J8" s="15">
        <v>45</v>
      </c>
      <c r="K8" s="15">
        <v>186</v>
      </c>
      <c r="L8" s="15">
        <v>27</v>
      </c>
      <c r="M8" s="15">
        <v>22</v>
      </c>
      <c r="N8" s="15">
        <v>18</v>
      </c>
      <c r="O8" s="15">
        <v>13</v>
      </c>
      <c r="P8" s="15">
        <v>5</v>
      </c>
      <c r="Q8" s="15">
        <v>10</v>
      </c>
      <c r="R8" s="15">
        <v>3742</v>
      </c>
      <c r="S8" s="15">
        <v>4380000</v>
      </c>
      <c r="T8" s="15">
        <v>1164000</v>
      </c>
      <c r="U8" s="15">
        <v>1871000</v>
      </c>
      <c r="V8" s="15">
        <v>7415000</v>
      </c>
      <c r="W8" s="15">
        <v>30000</v>
      </c>
      <c r="X8" s="15">
        <v>7385000</v>
      </c>
      <c r="Y8" s="15"/>
      <c r="Z8" s="15">
        <v>3802</v>
      </c>
      <c r="AA8" s="15">
        <v>2620800</v>
      </c>
      <c r="AB8" s="15">
        <v>27200</v>
      </c>
      <c r="AC8" s="15">
        <v>2593600</v>
      </c>
      <c r="AD8" s="15">
        <v>200</v>
      </c>
      <c r="AE8" s="15">
        <v>3743</v>
      </c>
      <c r="AF8" s="15">
        <v>748600</v>
      </c>
      <c r="AG8" s="15">
        <v>28000</v>
      </c>
      <c r="AH8" s="15">
        <v>720600</v>
      </c>
      <c r="AI8" s="15">
        <v>8730800</v>
      </c>
      <c r="AJ8" s="15">
        <v>19430000</v>
      </c>
      <c r="AK8" s="39"/>
      <c r="AL8" s="40"/>
      <c r="AM8" s="40"/>
      <c r="AN8" s="40"/>
      <c r="AO8" s="39"/>
    </row>
    <row r="9" s="1" customFormat="1" ht="52" customHeight="1" spans="1:41">
      <c r="A9" s="16">
        <v>101001</v>
      </c>
      <c r="B9" s="17" t="s">
        <v>45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>
        <v>-19430000</v>
      </c>
      <c r="AK9" s="41"/>
      <c r="AL9" s="42"/>
      <c r="AM9" s="42"/>
      <c r="AN9" s="42"/>
      <c r="AO9" s="45" t="s">
        <v>46</v>
      </c>
    </row>
    <row r="10" s="1" customFormat="1" ht="49" customHeight="1" spans="1:41">
      <c r="A10" s="19" t="s">
        <v>47</v>
      </c>
      <c r="B10" s="20" t="s">
        <v>48</v>
      </c>
      <c r="C10" s="21">
        <v>4516</v>
      </c>
      <c r="D10" s="22">
        <f>SUM(E10:R10)</f>
        <v>1308</v>
      </c>
      <c r="E10" s="22">
        <v>319</v>
      </c>
      <c r="F10" s="22">
        <v>155</v>
      </c>
      <c r="G10" s="22">
        <v>3</v>
      </c>
      <c r="H10" s="22">
        <v>1</v>
      </c>
      <c r="I10" s="22">
        <v>0</v>
      </c>
      <c r="J10" s="22">
        <v>5</v>
      </c>
      <c r="K10" s="22">
        <v>39</v>
      </c>
      <c r="L10" s="22">
        <v>8</v>
      </c>
      <c r="M10" s="22">
        <v>5</v>
      </c>
      <c r="N10" s="22">
        <v>3</v>
      </c>
      <c r="O10" s="22">
        <v>5</v>
      </c>
      <c r="P10" s="22">
        <v>5</v>
      </c>
      <c r="Q10" s="22">
        <v>10</v>
      </c>
      <c r="R10" s="22">
        <v>750</v>
      </c>
      <c r="S10" s="37">
        <f>(E10+G10+H10+I10+L10+M10+N10+O10)*1500</f>
        <v>516000</v>
      </c>
      <c r="T10" s="37">
        <f>(F10+K10+P10+Q10+J10)*1000</f>
        <v>214000</v>
      </c>
      <c r="U10" s="37">
        <f>R10*500</f>
        <v>375000</v>
      </c>
      <c r="V10" s="37">
        <f>S10+T10+U10</f>
        <v>1105000</v>
      </c>
      <c r="W10" s="21">
        <v>-3000</v>
      </c>
      <c r="X10" s="37">
        <f>V10-W10</f>
        <v>1108000</v>
      </c>
      <c r="Y10" s="37">
        <v>800</v>
      </c>
      <c r="Z10" s="37">
        <f>E10+F10+G10+H10+J10</f>
        <v>483</v>
      </c>
      <c r="AA10" s="37">
        <f>Z10*Y10</f>
        <v>386400</v>
      </c>
      <c r="AB10" s="21">
        <v>-4000</v>
      </c>
      <c r="AC10" s="37">
        <f>AA10-AB10</f>
        <v>390400</v>
      </c>
      <c r="AD10" s="37">
        <v>200</v>
      </c>
      <c r="AE10" s="37">
        <f>E10+F10+H10</f>
        <v>475</v>
      </c>
      <c r="AF10" s="37">
        <f>AD10*AE10</f>
        <v>95000</v>
      </c>
      <c r="AG10" s="21">
        <v>2800</v>
      </c>
      <c r="AH10" s="37">
        <f>AF10-AG10</f>
        <v>92200</v>
      </c>
      <c r="AI10" s="37">
        <v>1300000</v>
      </c>
      <c r="AJ10" s="37">
        <f>X10+AC10+AH10+AI10</f>
        <v>2890600</v>
      </c>
      <c r="AK10" s="43">
        <v>2050204</v>
      </c>
      <c r="AL10" s="44">
        <v>30308</v>
      </c>
      <c r="AM10" s="44">
        <v>30201</v>
      </c>
      <c r="AN10" s="44">
        <v>30201</v>
      </c>
      <c r="AO10" s="43"/>
    </row>
    <row r="11" s="1" customFormat="1" ht="49" customHeight="1" spans="1:41">
      <c r="A11" s="19" t="s">
        <v>49</v>
      </c>
      <c r="B11" s="20" t="s">
        <v>50</v>
      </c>
      <c r="C11" s="23">
        <v>3398</v>
      </c>
      <c r="D11" s="22">
        <f t="shared" ref="D11:D22" si="0">SUM(E11:R11)</f>
        <v>1380</v>
      </c>
      <c r="E11" s="24">
        <v>407</v>
      </c>
      <c r="F11" s="24">
        <v>115</v>
      </c>
      <c r="G11" s="24">
        <v>2</v>
      </c>
      <c r="H11" s="24">
        <v>2</v>
      </c>
      <c r="I11" s="24">
        <v>0</v>
      </c>
      <c r="J11" s="24">
        <v>4</v>
      </c>
      <c r="K11" s="24">
        <v>36</v>
      </c>
      <c r="L11" s="24">
        <v>5</v>
      </c>
      <c r="M11" s="24">
        <v>3</v>
      </c>
      <c r="N11" s="24">
        <v>4</v>
      </c>
      <c r="O11" s="24">
        <v>2</v>
      </c>
      <c r="P11" s="24">
        <v>0</v>
      </c>
      <c r="Q11" s="24">
        <v>0</v>
      </c>
      <c r="R11" s="24">
        <v>800</v>
      </c>
      <c r="S11" s="37">
        <f t="shared" ref="S11:S20" si="1">(E11+G11+H11+I11+L11+M11+N11+O11)*1500</f>
        <v>637500</v>
      </c>
      <c r="T11" s="37">
        <f t="shared" ref="T11:T20" si="2">(F11+K11+P11+Q11+J11)*1000</f>
        <v>155000</v>
      </c>
      <c r="U11" s="37">
        <f t="shared" ref="U11:U20" si="3">R11*500</f>
        <v>400000</v>
      </c>
      <c r="V11" s="37">
        <f t="shared" ref="V11:V20" si="4">S11+T11+U11</f>
        <v>1192500</v>
      </c>
      <c r="W11" s="21">
        <v>-18500</v>
      </c>
      <c r="X11" s="37">
        <f t="shared" ref="X11:X20" si="5">V11-W11</f>
        <v>1211000</v>
      </c>
      <c r="Y11" s="37">
        <v>800</v>
      </c>
      <c r="Z11" s="37">
        <f t="shared" ref="Z11:Z20" si="6">E11+F11+G11+H11+J11</f>
        <v>530</v>
      </c>
      <c r="AA11" s="37">
        <f t="shared" ref="AA11:AA20" si="7">Z11*Y11</f>
        <v>424000</v>
      </c>
      <c r="AB11" s="21">
        <v>28000</v>
      </c>
      <c r="AC11" s="37">
        <f t="shared" ref="AC11:AC20" si="8">AA11-AB11</f>
        <v>396000</v>
      </c>
      <c r="AD11" s="37">
        <v>200</v>
      </c>
      <c r="AE11" s="37">
        <f t="shared" ref="AE11:AE20" si="9">E11+F11+H11</f>
        <v>524</v>
      </c>
      <c r="AF11" s="37">
        <f t="shared" ref="AF11:AF20" si="10">AD11*AE11</f>
        <v>104800</v>
      </c>
      <c r="AG11" s="21">
        <v>10200</v>
      </c>
      <c r="AH11" s="37">
        <f t="shared" ref="AH11:AH20" si="11">AF11-AG11</f>
        <v>94600</v>
      </c>
      <c r="AI11" s="37">
        <v>1300800</v>
      </c>
      <c r="AJ11" s="37">
        <f t="shared" ref="AJ11:AJ20" si="12">X11+AC11+AH11+AI11</f>
        <v>3002400</v>
      </c>
      <c r="AK11" s="43">
        <v>2050204</v>
      </c>
      <c r="AL11" s="44">
        <v>30308</v>
      </c>
      <c r="AM11" s="44">
        <v>30201</v>
      </c>
      <c r="AN11" s="44">
        <v>30201</v>
      </c>
      <c r="AO11" s="43"/>
    </row>
    <row r="12" s="1" customFormat="1" ht="49" customHeight="1" spans="1:41">
      <c r="A12" s="19" t="s">
        <v>51</v>
      </c>
      <c r="B12" s="20" t="s">
        <v>52</v>
      </c>
      <c r="C12" s="21">
        <v>2277</v>
      </c>
      <c r="D12" s="22">
        <f t="shared" si="0"/>
        <v>674</v>
      </c>
      <c r="E12" s="22">
        <v>208</v>
      </c>
      <c r="F12" s="22">
        <v>68</v>
      </c>
      <c r="G12" s="22">
        <v>3</v>
      </c>
      <c r="H12" s="22">
        <v>0</v>
      </c>
      <c r="I12" s="22">
        <v>0</v>
      </c>
      <c r="J12" s="22">
        <v>3</v>
      </c>
      <c r="K12" s="22">
        <v>7</v>
      </c>
      <c r="L12" s="22">
        <v>2</v>
      </c>
      <c r="M12" s="22">
        <v>1</v>
      </c>
      <c r="N12" s="22">
        <v>0</v>
      </c>
      <c r="O12" s="22">
        <v>2</v>
      </c>
      <c r="P12" s="22">
        <v>0</v>
      </c>
      <c r="Q12" s="22">
        <v>0</v>
      </c>
      <c r="R12" s="22">
        <v>380</v>
      </c>
      <c r="S12" s="37">
        <f t="shared" si="1"/>
        <v>324000</v>
      </c>
      <c r="T12" s="37">
        <f t="shared" si="2"/>
        <v>78000</v>
      </c>
      <c r="U12" s="37">
        <f t="shared" si="3"/>
        <v>190000</v>
      </c>
      <c r="V12" s="37">
        <f t="shared" si="4"/>
        <v>592000</v>
      </c>
      <c r="W12" s="21">
        <v>-7000</v>
      </c>
      <c r="X12" s="37">
        <f t="shared" si="5"/>
        <v>599000</v>
      </c>
      <c r="Y12" s="37">
        <v>800</v>
      </c>
      <c r="Z12" s="37">
        <f t="shared" si="6"/>
        <v>282</v>
      </c>
      <c r="AA12" s="37">
        <f t="shared" si="7"/>
        <v>225600</v>
      </c>
      <c r="AB12" s="21">
        <v>-3200</v>
      </c>
      <c r="AC12" s="37">
        <f t="shared" si="8"/>
        <v>228800</v>
      </c>
      <c r="AD12" s="37">
        <v>200</v>
      </c>
      <c r="AE12" s="37">
        <f t="shared" si="9"/>
        <v>276</v>
      </c>
      <c r="AF12" s="37">
        <f t="shared" si="10"/>
        <v>55200</v>
      </c>
      <c r="AG12" s="21">
        <v>4000</v>
      </c>
      <c r="AH12" s="37">
        <f t="shared" si="11"/>
        <v>51200</v>
      </c>
      <c r="AI12" s="37">
        <v>750000</v>
      </c>
      <c r="AJ12" s="37">
        <f t="shared" si="12"/>
        <v>1629000</v>
      </c>
      <c r="AK12" s="43">
        <v>2050204</v>
      </c>
      <c r="AL12" s="44">
        <v>30308</v>
      </c>
      <c r="AM12" s="44">
        <v>30201</v>
      </c>
      <c r="AN12" s="44">
        <v>30201</v>
      </c>
      <c r="AO12" s="43"/>
    </row>
    <row r="13" s="1" customFormat="1" ht="49" customHeight="1" spans="1:41">
      <c r="A13" s="19" t="s">
        <v>53</v>
      </c>
      <c r="B13" s="20" t="s">
        <v>54</v>
      </c>
      <c r="C13" s="21">
        <v>1741</v>
      </c>
      <c r="D13" s="22">
        <f t="shared" si="0"/>
        <v>557</v>
      </c>
      <c r="E13" s="22">
        <v>188</v>
      </c>
      <c r="F13" s="22">
        <v>73</v>
      </c>
      <c r="G13" s="22">
        <v>3</v>
      </c>
      <c r="H13" s="22">
        <v>0</v>
      </c>
      <c r="I13" s="24">
        <v>0</v>
      </c>
      <c r="J13" s="22">
        <v>4</v>
      </c>
      <c r="K13" s="22">
        <v>15</v>
      </c>
      <c r="L13" s="22">
        <v>1</v>
      </c>
      <c r="M13" s="22">
        <v>3</v>
      </c>
      <c r="N13" s="22">
        <v>0</v>
      </c>
      <c r="O13" s="22">
        <v>0</v>
      </c>
      <c r="P13" s="24">
        <v>0</v>
      </c>
      <c r="Q13" s="24">
        <v>0</v>
      </c>
      <c r="R13" s="22">
        <v>270</v>
      </c>
      <c r="S13" s="37">
        <f t="shared" si="1"/>
        <v>292500</v>
      </c>
      <c r="T13" s="37">
        <f t="shared" si="2"/>
        <v>92000</v>
      </c>
      <c r="U13" s="37">
        <f t="shared" si="3"/>
        <v>135000</v>
      </c>
      <c r="V13" s="37">
        <f t="shared" si="4"/>
        <v>519500</v>
      </c>
      <c r="W13" s="21">
        <v>1000</v>
      </c>
      <c r="X13" s="37">
        <f t="shared" si="5"/>
        <v>518500</v>
      </c>
      <c r="Y13" s="37">
        <v>400</v>
      </c>
      <c r="Z13" s="37">
        <f t="shared" si="6"/>
        <v>268</v>
      </c>
      <c r="AA13" s="37">
        <f t="shared" si="7"/>
        <v>107200</v>
      </c>
      <c r="AB13" s="21">
        <v>-1600</v>
      </c>
      <c r="AC13" s="37">
        <f t="shared" si="8"/>
        <v>108800</v>
      </c>
      <c r="AD13" s="37">
        <v>200</v>
      </c>
      <c r="AE13" s="37">
        <f t="shared" si="9"/>
        <v>261</v>
      </c>
      <c r="AF13" s="37">
        <f t="shared" si="10"/>
        <v>52200</v>
      </c>
      <c r="AG13" s="21">
        <v>1400</v>
      </c>
      <c r="AH13" s="37">
        <f t="shared" si="11"/>
        <v>50800</v>
      </c>
      <c r="AI13" s="37">
        <v>600000</v>
      </c>
      <c r="AJ13" s="37">
        <f t="shared" si="12"/>
        <v>1278100</v>
      </c>
      <c r="AK13" s="43">
        <v>2050204</v>
      </c>
      <c r="AL13" s="44">
        <v>30308</v>
      </c>
      <c r="AM13" s="44">
        <v>30201</v>
      </c>
      <c r="AN13" s="44">
        <v>30201</v>
      </c>
      <c r="AO13" s="43"/>
    </row>
    <row r="14" s="1" customFormat="1" ht="49" customHeight="1" spans="1:41">
      <c r="A14" s="25" t="s">
        <v>55</v>
      </c>
      <c r="B14" s="20" t="s">
        <v>56</v>
      </c>
      <c r="C14" s="21">
        <v>2948</v>
      </c>
      <c r="D14" s="22">
        <f t="shared" si="0"/>
        <v>979</v>
      </c>
      <c r="E14" s="22">
        <v>478</v>
      </c>
      <c r="F14" s="22">
        <v>146</v>
      </c>
      <c r="G14" s="22">
        <v>1</v>
      </c>
      <c r="H14" s="22">
        <v>3</v>
      </c>
      <c r="I14" s="22">
        <v>0</v>
      </c>
      <c r="J14" s="22">
        <v>5</v>
      </c>
      <c r="K14" s="22">
        <v>20</v>
      </c>
      <c r="L14" s="22">
        <v>0</v>
      </c>
      <c r="M14" s="22">
        <v>2</v>
      </c>
      <c r="N14" s="22">
        <v>4</v>
      </c>
      <c r="O14" s="22">
        <v>0</v>
      </c>
      <c r="P14" s="22">
        <v>0</v>
      </c>
      <c r="Q14" s="22">
        <v>0</v>
      </c>
      <c r="R14" s="22">
        <v>320</v>
      </c>
      <c r="S14" s="37">
        <f t="shared" si="1"/>
        <v>732000</v>
      </c>
      <c r="T14" s="37">
        <f t="shared" si="2"/>
        <v>171000</v>
      </c>
      <c r="U14" s="37">
        <f t="shared" si="3"/>
        <v>160000</v>
      </c>
      <c r="V14" s="37">
        <f t="shared" si="4"/>
        <v>1063000</v>
      </c>
      <c r="W14" s="21">
        <v>-6000</v>
      </c>
      <c r="X14" s="37">
        <f t="shared" si="5"/>
        <v>1069000</v>
      </c>
      <c r="Y14" s="37">
        <v>800</v>
      </c>
      <c r="Z14" s="37">
        <f t="shared" si="6"/>
        <v>633</v>
      </c>
      <c r="AA14" s="37">
        <f t="shared" si="7"/>
        <v>506400</v>
      </c>
      <c r="AB14" s="21">
        <v>12800</v>
      </c>
      <c r="AC14" s="37">
        <f t="shared" si="8"/>
        <v>493600</v>
      </c>
      <c r="AD14" s="37">
        <v>200</v>
      </c>
      <c r="AE14" s="37">
        <f t="shared" si="9"/>
        <v>627</v>
      </c>
      <c r="AF14" s="37">
        <f t="shared" si="10"/>
        <v>125400</v>
      </c>
      <c r="AG14" s="21">
        <v>5600</v>
      </c>
      <c r="AH14" s="37">
        <f t="shared" si="11"/>
        <v>119800</v>
      </c>
      <c r="AI14" s="37">
        <v>1400000</v>
      </c>
      <c r="AJ14" s="37">
        <f t="shared" si="12"/>
        <v>3082400</v>
      </c>
      <c r="AK14" s="43">
        <v>2050204</v>
      </c>
      <c r="AL14" s="44">
        <v>30308</v>
      </c>
      <c r="AM14" s="44">
        <v>30201</v>
      </c>
      <c r="AN14" s="44">
        <v>30201</v>
      </c>
      <c r="AO14" s="43"/>
    </row>
    <row r="15" s="2" customFormat="1" ht="49" customHeight="1" spans="1:41">
      <c r="A15" s="26" t="s">
        <v>57</v>
      </c>
      <c r="B15" s="27" t="s">
        <v>58</v>
      </c>
      <c r="C15" s="28">
        <v>2391</v>
      </c>
      <c r="D15" s="22">
        <v>441</v>
      </c>
      <c r="E15" s="29">
        <v>147</v>
      </c>
      <c r="F15" s="29">
        <v>48</v>
      </c>
      <c r="G15" s="29">
        <v>1</v>
      </c>
      <c r="H15" s="29">
        <v>0</v>
      </c>
      <c r="I15" s="24">
        <v>0</v>
      </c>
      <c r="J15" s="29">
        <v>7</v>
      </c>
      <c r="K15" s="29">
        <v>10</v>
      </c>
      <c r="L15" s="29">
        <v>6</v>
      </c>
      <c r="M15" s="29">
        <v>0</v>
      </c>
      <c r="N15" s="29">
        <v>0</v>
      </c>
      <c r="O15" s="29">
        <v>0</v>
      </c>
      <c r="P15" s="24">
        <v>0</v>
      </c>
      <c r="Q15" s="24">
        <v>0</v>
      </c>
      <c r="R15" s="29">
        <v>222</v>
      </c>
      <c r="S15" s="37">
        <f t="shared" si="1"/>
        <v>231000</v>
      </c>
      <c r="T15" s="37">
        <f t="shared" si="2"/>
        <v>65000</v>
      </c>
      <c r="U15" s="37">
        <f t="shared" si="3"/>
        <v>111000</v>
      </c>
      <c r="V15" s="37">
        <f t="shared" si="4"/>
        <v>407000</v>
      </c>
      <c r="W15" s="28">
        <v>-1500</v>
      </c>
      <c r="X15" s="37">
        <f t="shared" si="5"/>
        <v>408500</v>
      </c>
      <c r="Y15" s="28">
        <v>800</v>
      </c>
      <c r="Z15" s="37">
        <f t="shared" si="6"/>
        <v>203</v>
      </c>
      <c r="AA15" s="37">
        <f t="shared" si="7"/>
        <v>162400</v>
      </c>
      <c r="AB15" s="28">
        <v>3200</v>
      </c>
      <c r="AC15" s="37">
        <f t="shared" si="8"/>
        <v>159200</v>
      </c>
      <c r="AD15" s="37">
        <v>200</v>
      </c>
      <c r="AE15" s="37">
        <f t="shared" si="9"/>
        <v>195</v>
      </c>
      <c r="AF15" s="37">
        <f t="shared" si="10"/>
        <v>39000</v>
      </c>
      <c r="AG15" s="28">
        <v>2800</v>
      </c>
      <c r="AH15" s="37">
        <f t="shared" si="11"/>
        <v>36200</v>
      </c>
      <c r="AI15" s="37">
        <v>300000</v>
      </c>
      <c r="AJ15" s="37">
        <f t="shared" si="12"/>
        <v>903900</v>
      </c>
      <c r="AK15" s="43">
        <v>2050204</v>
      </c>
      <c r="AL15" s="44">
        <v>30308</v>
      </c>
      <c r="AM15" s="44">
        <v>30201</v>
      </c>
      <c r="AN15" s="44">
        <v>30201</v>
      </c>
      <c r="AO15" s="43"/>
    </row>
    <row r="16" s="1" customFormat="1" ht="49" customHeight="1" spans="1:41">
      <c r="A16" s="25" t="s">
        <v>59</v>
      </c>
      <c r="B16" s="20" t="s">
        <v>60</v>
      </c>
      <c r="C16" s="21">
        <v>3514</v>
      </c>
      <c r="D16" s="22">
        <f t="shared" si="0"/>
        <v>819</v>
      </c>
      <c r="E16" s="22">
        <v>475</v>
      </c>
      <c r="F16" s="22">
        <v>131</v>
      </c>
      <c r="G16" s="22">
        <v>0</v>
      </c>
      <c r="H16" s="22">
        <v>2</v>
      </c>
      <c r="I16" s="22">
        <v>0</v>
      </c>
      <c r="J16" s="22">
        <v>11</v>
      </c>
      <c r="K16" s="22">
        <v>29</v>
      </c>
      <c r="L16" s="22">
        <v>1</v>
      </c>
      <c r="M16" s="22">
        <v>5</v>
      </c>
      <c r="N16" s="22">
        <v>4</v>
      </c>
      <c r="O16" s="22">
        <v>1</v>
      </c>
      <c r="P16" s="22">
        <v>0</v>
      </c>
      <c r="Q16" s="22">
        <v>0</v>
      </c>
      <c r="R16" s="22">
        <v>160</v>
      </c>
      <c r="S16" s="37">
        <f t="shared" si="1"/>
        <v>732000</v>
      </c>
      <c r="T16" s="37">
        <f t="shared" si="2"/>
        <v>171000</v>
      </c>
      <c r="U16" s="37">
        <f t="shared" si="3"/>
        <v>80000</v>
      </c>
      <c r="V16" s="37">
        <f t="shared" si="4"/>
        <v>983000</v>
      </c>
      <c r="W16" s="21">
        <v>90500</v>
      </c>
      <c r="X16" s="37">
        <f t="shared" si="5"/>
        <v>892500</v>
      </c>
      <c r="Y16" s="37">
        <v>800</v>
      </c>
      <c r="Z16" s="37">
        <f t="shared" si="6"/>
        <v>619</v>
      </c>
      <c r="AA16" s="37">
        <f t="shared" si="7"/>
        <v>495200</v>
      </c>
      <c r="AB16" s="21">
        <v>16000</v>
      </c>
      <c r="AC16" s="37">
        <f t="shared" si="8"/>
        <v>479200</v>
      </c>
      <c r="AD16" s="37">
        <v>200</v>
      </c>
      <c r="AE16" s="37">
        <f t="shared" si="9"/>
        <v>608</v>
      </c>
      <c r="AF16" s="37">
        <f t="shared" si="10"/>
        <v>121600</v>
      </c>
      <c r="AG16" s="21">
        <v>9600</v>
      </c>
      <c r="AH16" s="37">
        <f t="shared" si="11"/>
        <v>112000</v>
      </c>
      <c r="AI16" s="37">
        <v>1300000</v>
      </c>
      <c r="AJ16" s="37">
        <f t="shared" si="12"/>
        <v>2783700</v>
      </c>
      <c r="AK16" s="43">
        <v>2050204</v>
      </c>
      <c r="AL16" s="44">
        <v>30308</v>
      </c>
      <c r="AM16" s="44">
        <v>30201</v>
      </c>
      <c r="AN16" s="44">
        <v>30201</v>
      </c>
      <c r="AO16" s="43"/>
    </row>
    <row r="17" s="1" customFormat="1" ht="49" customHeight="1" spans="1:41">
      <c r="A17" s="25" t="s">
        <v>61</v>
      </c>
      <c r="B17" s="20" t="s">
        <v>62</v>
      </c>
      <c r="C17" s="21">
        <v>1262</v>
      </c>
      <c r="D17" s="22">
        <f t="shared" si="0"/>
        <v>420</v>
      </c>
      <c r="E17" s="22">
        <v>177</v>
      </c>
      <c r="F17" s="22">
        <v>47</v>
      </c>
      <c r="G17" s="22">
        <v>0</v>
      </c>
      <c r="H17" s="22">
        <v>0</v>
      </c>
      <c r="I17" s="24">
        <v>0</v>
      </c>
      <c r="J17" s="22">
        <v>0</v>
      </c>
      <c r="K17" s="22">
        <v>4</v>
      </c>
      <c r="L17" s="22">
        <v>0</v>
      </c>
      <c r="M17" s="22">
        <v>0</v>
      </c>
      <c r="N17" s="22">
        <v>0</v>
      </c>
      <c r="O17" s="22">
        <v>2</v>
      </c>
      <c r="P17" s="24">
        <v>0</v>
      </c>
      <c r="Q17" s="24">
        <v>0</v>
      </c>
      <c r="R17" s="22">
        <v>190</v>
      </c>
      <c r="S17" s="37">
        <f t="shared" si="1"/>
        <v>268500</v>
      </c>
      <c r="T17" s="37">
        <f t="shared" si="2"/>
        <v>51000</v>
      </c>
      <c r="U17" s="37">
        <f t="shared" si="3"/>
        <v>95000</v>
      </c>
      <c r="V17" s="37">
        <f t="shared" si="4"/>
        <v>414500</v>
      </c>
      <c r="W17" s="21">
        <v>-6000</v>
      </c>
      <c r="X17" s="37">
        <f t="shared" si="5"/>
        <v>420500</v>
      </c>
      <c r="Y17" s="37">
        <v>400</v>
      </c>
      <c r="Z17" s="37">
        <f t="shared" si="6"/>
        <v>224</v>
      </c>
      <c r="AA17" s="37">
        <f t="shared" si="7"/>
        <v>89600</v>
      </c>
      <c r="AB17" s="21">
        <v>-2800</v>
      </c>
      <c r="AC17" s="37">
        <f t="shared" si="8"/>
        <v>92400</v>
      </c>
      <c r="AD17" s="37">
        <v>200</v>
      </c>
      <c r="AE17" s="37">
        <f t="shared" si="9"/>
        <v>224</v>
      </c>
      <c r="AF17" s="37">
        <f t="shared" si="10"/>
        <v>44800</v>
      </c>
      <c r="AG17" s="21">
        <v>-800</v>
      </c>
      <c r="AH17" s="37">
        <f t="shared" si="11"/>
        <v>45600</v>
      </c>
      <c r="AI17" s="37">
        <v>500000</v>
      </c>
      <c r="AJ17" s="37">
        <f t="shared" si="12"/>
        <v>1058500</v>
      </c>
      <c r="AK17" s="43">
        <v>2050204</v>
      </c>
      <c r="AL17" s="44">
        <v>30308</v>
      </c>
      <c r="AM17" s="44">
        <v>30201</v>
      </c>
      <c r="AN17" s="44">
        <v>30201</v>
      </c>
      <c r="AO17" s="43"/>
    </row>
    <row r="18" s="1" customFormat="1" ht="49" customHeight="1" spans="1:41">
      <c r="A18" s="25" t="s">
        <v>63</v>
      </c>
      <c r="B18" s="20" t="s">
        <v>64</v>
      </c>
      <c r="C18" s="21">
        <v>2277</v>
      </c>
      <c r="D18" s="22">
        <f t="shared" si="0"/>
        <v>1026</v>
      </c>
      <c r="E18" s="22">
        <v>316</v>
      </c>
      <c r="F18" s="22">
        <v>100</v>
      </c>
      <c r="G18" s="22">
        <v>1</v>
      </c>
      <c r="H18" s="22">
        <v>1</v>
      </c>
      <c r="I18" s="22">
        <v>0</v>
      </c>
      <c r="J18" s="22">
        <v>6</v>
      </c>
      <c r="K18" s="22">
        <v>25</v>
      </c>
      <c r="L18" s="22"/>
      <c r="M18" s="22">
        <v>3</v>
      </c>
      <c r="N18" s="22">
        <v>3</v>
      </c>
      <c r="O18" s="22">
        <v>1</v>
      </c>
      <c r="P18" s="22">
        <v>0</v>
      </c>
      <c r="Q18" s="22">
        <v>0</v>
      </c>
      <c r="R18" s="22">
        <v>570</v>
      </c>
      <c r="S18" s="37">
        <f t="shared" si="1"/>
        <v>487500</v>
      </c>
      <c r="T18" s="37">
        <f t="shared" si="2"/>
        <v>131000</v>
      </c>
      <c r="U18" s="37">
        <f t="shared" si="3"/>
        <v>285000</v>
      </c>
      <c r="V18" s="37">
        <f t="shared" si="4"/>
        <v>903500</v>
      </c>
      <c r="W18" s="21">
        <v>-4000</v>
      </c>
      <c r="X18" s="37">
        <f t="shared" si="5"/>
        <v>907500</v>
      </c>
      <c r="Y18" s="37">
        <v>400</v>
      </c>
      <c r="Z18" s="37">
        <f t="shared" si="6"/>
        <v>424</v>
      </c>
      <c r="AA18" s="37">
        <f t="shared" si="7"/>
        <v>169600</v>
      </c>
      <c r="AB18" s="21">
        <v>-10800</v>
      </c>
      <c r="AC18" s="37">
        <f t="shared" si="8"/>
        <v>180400</v>
      </c>
      <c r="AD18" s="37">
        <v>200</v>
      </c>
      <c r="AE18" s="37">
        <f t="shared" si="9"/>
        <v>417</v>
      </c>
      <c r="AF18" s="37">
        <f t="shared" si="10"/>
        <v>83400</v>
      </c>
      <c r="AG18" s="21">
        <v>-2600</v>
      </c>
      <c r="AH18" s="37">
        <f t="shared" si="11"/>
        <v>86000</v>
      </c>
      <c r="AI18" s="37">
        <v>1000000</v>
      </c>
      <c r="AJ18" s="37">
        <f t="shared" si="12"/>
        <v>2173900</v>
      </c>
      <c r="AK18" s="43">
        <v>2050204</v>
      </c>
      <c r="AL18" s="44">
        <v>30308</v>
      </c>
      <c r="AM18" s="44">
        <v>30201</v>
      </c>
      <c r="AN18" s="44">
        <v>30201</v>
      </c>
      <c r="AO18" s="43"/>
    </row>
    <row r="19" s="1" customFormat="1" ht="49" customHeight="1" spans="1:41">
      <c r="A19" s="30" t="s">
        <v>65</v>
      </c>
      <c r="B19" s="20" t="s">
        <v>66</v>
      </c>
      <c r="C19" s="21">
        <v>376</v>
      </c>
      <c r="D19" s="22">
        <f t="shared" si="0"/>
        <v>146</v>
      </c>
      <c r="E19" s="22">
        <v>52</v>
      </c>
      <c r="F19" s="22">
        <v>19</v>
      </c>
      <c r="G19" s="22">
        <v>0</v>
      </c>
      <c r="H19" s="22">
        <v>0</v>
      </c>
      <c r="I19" s="24">
        <v>1</v>
      </c>
      <c r="J19" s="22">
        <v>0</v>
      </c>
      <c r="K19" s="22">
        <v>0</v>
      </c>
      <c r="L19" s="22">
        <v>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70</v>
      </c>
      <c r="S19" s="37">
        <f t="shared" si="1"/>
        <v>85500</v>
      </c>
      <c r="T19" s="37">
        <f t="shared" si="2"/>
        <v>19000</v>
      </c>
      <c r="U19" s="37">
        <f t="shared" si="3"/>
        <v>35000</v>
      </c>
      <c r="V19" s="37">
        <f t="shared" si="4"/>
        <v>139500</v>
      </c>
      <c r="W19" s="21">
        <v>-2500</v>
      </c>
      <c r="X19" s="37">
        <f t="shared" si="5"/>
        <v>142000</v>
      </c>
      <c r="Y19" s="37">
        <v>400</v>
      </c>
      <c r="Z19" s="37">
        <f t="shared" si="6"/>
        <v>71</v>
      </c>
      <c r="AA19" s="37">
        <f t="shared" si="7"/>
        <v>28400</v>
      </c>
      <c r="AB19" s="21">
        <v>-5600</v>
      </c>
      <c r="AC19" s="37">
        <f t="shared" si="8"/>
        <v>34000</v>
      </c>
      <c r="AD19" s="37">
        <v>200</v>
      </c>
      <c r="AE19" s="37">
        <f t="shared" si="9"/>
        <v>71</v>
      </c>
      <c r="AF19" s="37">
        <f t="shared" si="10"/>
        <v>14200</v>
      </c>
      <c r="AG19" s="21">
        <v>-2800</v>
      </c>
      <c r="AH19" s="37">
        <f t="shared" si="11"/>
        <v>17000</v>
      </c>
      <c r="AI19" s="37">
        <v>150000</v>
      </c>
      <c r="AJ19" s="37">
        <f t="shared" si="12"/>
        <v>343000</v>
      </c>
      <c r="AK19" s="43">
        <v>2050204</v>
      </c>
      <c r="AL19" s="44">
        <v>30308</v>
      </c>
      <c r="AM19" s="44">
        <v>30201</v>
      </c>
      <c r="AN19" s="44">
        <v>30201</v>
      </c>
      <c r="AO19" s="43"/>
    </row>
    <row r="20" s="1" customFormat="1" ht="49" customHeight="1" spans="1:41">
      <c r="A20" s="31" t="s">
        <v>67</v>
      </c>
      <c r="B20" s="20" t="s">
        <v>68</v>
      </c>
      <c r="C20" s="21">
        <v>295</v>
      </c>
      <c r="D20" s="22">
        <f t="shared" si="0"/>
        <v>76</v>
      </c>
      <c r="E20" s="22">
        <v>49</v>
      </c>
      <c r="F20" s="22">
        <v>16</v>
      </c>
      <c r="G20" s="22">
        <v>0</v>
      </c>
      <c r="H20" s="22">
        <v>0</v>
      </c>
      <c r="I20" s="22">
        <v>0</v>
      </c>
      <c r="J20" s="22">
        <v>0</v>
      </c>
      <c r="K20" s="22">
        <v>1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10</v>
      </c>
      <c r="S20" s="37">
        <f t="shared" si="1"/>
        <v>73500</v>
      </c>
      <c r="T20" s="37">
        <f t="shared" si="2"/>
        <v>17000</v>
      </c>
      <c r="U20" s="37">
        <f t="shared" si="3"/>
        <v>5000</v>
      </c>
      <c r="V20" s="37">
        <f t="shared" si="4"/>
        <v>95500</v>
      </c>
      <c r="W20" s="21">
        <v>-13000</v>
      </c>
      <c r="X20" s="37">
        <f t="shared" si="5"/>
        <v>108500</v>
      </c>
      <c r="Y20" s="37">
        <v>400</v>
      </c>
      <c r="Z20" s="37">
        <f t="shared" si="6"/>
        <v>65</v>
      </c>
      <c r="AA20" s="37">
        <f t="shared" si="7"/>
        <v>26000</v>
      </c>
      <c r="AB20" s="21">
        <v>-4800</v>
      </c>
      <c r="AC20" s="37">
        <f t="shared" si="8"/>
        <v>30800</v>
      </c>
      <c r="AD20" s="37">
        <v>200</v>
      </c>
      <c r="AE20" s="37">
        <f t="shared" si="9"/>
        <v>65</v>
      </c>
      <c r="AF20" s="37">
        <f t="shared" si="10"/>
        <v>13000</v>
      </c>
      <c r="AG20" s="21">
        <v>-2200</v>
      </c>
      <c r="AH20" s="37">
        <f t="shared" si="11"/>
        <v>15200</v>
      </c>
      <c r="AI20" s="37">
        <v>130000</v>
      </c>
      <c r="AJ20" s="37">
        <f t="shared" si="12"/>
        <v>284500</v>
      </c>
      <c r="AK20" s="43">
        <v>2050204</v>
      </c>
      <c r="AL20" s="44">
        <v>30308</v>
      </c>
      <c r="AM20" s="44">
        <v>30201</v>
      </c>
      <c r="AN20" s="44">
        <v>30201</v>
      </c>
      <c r="AO20" s="43"/>
    </row>
    <row r="21" spans="6:6">
      <c r="F21" s="32"/>
    </row>
    <row r="22" spans="6:6">
      <c r="F22" s="32"/>
    </row>
    <row r="23" spans="6:6">
      <c r="F23" s="32"/>
    </row>
    <row r="24" spans="6:6">
      <c r="F24" s="32"/>
    </row>
    <row r="26" spans="4:18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46">
    <mergeCell ref="B2:AO2"/>
    <mergeCell ref="A3:AO3"/>
    <mergeCell ref="S4:X4"/>
    <mergeCell ref="Y4:AC4"/>
    <mergeCell ref="AD4:AH4"/>
    <mergeCell ref="S5:V5"/>
    <mergeCell ref="Z5:AA5"/>
    <mergeCell ref="AE5:AF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  <mergeCell ref="S6:S7"/>
    <mergeCell ref="T6:T7"/>
    <mergeCell ref="V6:V7"/>
    <mergeCell ref="W5:W7"/>
    <mergeCell ref="X5:X7"/>
    <mergeCell ref="Y5:Y7"/>
    <mergeCell ref="Z6:Z7"/>
    <mergeCell ref="AA6:AA7"/>
    <mergeCell ref="AB5:AB7"/>
    <mergeCell ref="AC5:AC7"/>
    <mergeCell ref="AD5:AD7"/>
    <mergeCell ref="AE6:AE7"/>
    <mergeCell ref="AF6:AF7"/>
    <mergeCell ref="AG5:AG7"/>
    <mergeCell ref="AH5:AH7"/>
    <mergeCell ref="AI5:AI7"/>
    <mergeCell ref="AJ4:AJ7"/>
    <mergeCell ref="AK4:AK7"/>
    <mergeCell ref="AO4:AO7"/>
    <mergeCell ref="D4:R5"/>
    <mergeCell ref="AL4:AN6"/>
  </mergeCells>
  <pageMargins left="0.118055555555556" right="0.0784722222222222" top="0.511805555555556" bottom="1" header="0.66875" footer="0.5"/>
  <pageSetup paperSize="9" scale="4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定稿</vt:lpstr>
      <vt:lpstr>Sheet7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陈莲</cp:lastModifiedBy>
  <dcterms:created xsi:type="dcterms:W3CDTF">2022-08-18T03:29:00Z</dcterms:created>
  <dcterms:modified xsi:type="dcterms:W3CDTF">2024-02-20T03:52:19Z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177836CF931743B287570A5A026496FF_13</vt:lpwstr>
  </property>
  <property fmtid="{D5CDD505-2E9C-101B-9397-08002B2CF9AE}" pid="3" name="KSOProductBuildVer">
    <vt:lpwstr>2052-11.8.6.8556</vt:lpwstr>
  </property>
  <property fmtid="{D5CDD505-2E9C-101B-9397-08002B2CF9AE}" pid="4" name="KSOReadingLayout">
    <vt:bool>true</vt:bool>
  </property>
</Properties>
</file>