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82" activeTab="6"/>
  </bookViews>
  <sheets>
    <sheet name="附件1三调地类A4" sheetId="1" r:id="rId1"/>
    <sheet name="附件2林地变更A3" sheetId="2" r:id="rId2"/>
    <sheet name="附件3调与林地变更A3" sheetId="3" r:id="rId3"/>
    <sheet name="附件4擦除永久基本农田A3" sheetId="5" r:id="rId4"/>
    <sheet name="附件5建设任务汇总表A4" sheetId="18" r:id="rId5"/>
    <sheet name="附件6年度任务安排表A4" sheetId="19" r:id="rId6"/>
    <sheet name="附件7投资及资金来源表A3" sheetId="20" r:id="rId7"/>
  </sheets>
  <definedNames>
    <definedName name="_xlnm._FilterDatabase" localSheetId="2" hidden="1">附件3调与林地变更A3!$A$6:$WVQ$332</definedName>
    <definedName name="_xlnm.Print_Titles" localSheetId="1">附件2林地变更A3!$1:$5</definedName>
    <definedName name="_xlnm.Print_Titles" localSheetId="2">附件3调与林地变更A3!$2:$7</definedName>
    <definedName name="_xlnm.Print_Titles" localSheetId="4">附件5建设任务汇总表A4!$2:$5</definedName>
  </definedNames>
  <calcPr calcId="144525"/>
</workbook>
</file>

<file path=xl/sharedStrings.xml><?xml version="1.0" encoding="utf-8"?>
<sst xmlns="http://schemas.openxmlformats.org/spreadsheetml/2006/main" count="685" uniqueCount="201">
  <si>
    <r>
      <t>附件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黑体_GBK"/>
        <charset val="134"/>
      </rPr>
      <t xml:space="preserve">        </t>
    </r>
  </si>
  <si>
    <r>
      <rPr>
        <sz val="22"/>
        <color theme="1"/>
        <rFont val="方正小标宋_GBK"/>
        <charset val="134"/>
      </rPr>
      <t xml:space="preserve">                 云阳县长江重庆段“两岸青山</t>
    </r>
    <r>
      <rPr>
        <sz val="22"/>
        <color theme="1"/>
        <rFont val="DejaVu Sans"/>
        <charset val="134"/>
      </rPr>
      <t>•</t>
    </r>
    <r>
      <rPr>
        <sz val="22"/>
        <color theme="1"/>
        <rFont val="方正小标宋_GBK"/>
        <charset val="134"/>
      </rPr>
      <t>千里林带”规划建设项目红线范围内                                                         各地类统计表（三调地类）</t>
    </r>
  </si>
  <si>
    <r>
      <rPr>
        <sz val="9"/>
        <color theme="1"/>
        <rFont val="仿宋"/>
        <charset val="134"/>
      </rPr>
      <t>单位：万亩</t>
    </r>
  </si>
  <si>
    <t>乡镇</t>
  </si>
  <si>
    <t>合计</t>
  </si>
  <si>
    <t>乔木林地</t>
  </si>
  <si>
    <t>灌木林地</t>
  </si>
  <si>
    <t>竹林地</t>
  </si>
  <si>
    <t>其他林地</t>
  </si>
  <si>
    <t>其他园地</t>
  </si>
  <si>
    <t>果园</t>
  </si>
  <si>
    <t>公园与绿地</t>
  </si>
  <si>
    <t>其他草地</t>
  </si>
  <si>
    <t>旱地</t>
  </si>
  <si>
    <t>水田</t>
  </si>
  <si>
    <t>其他</t>
  </si>
  <si>
    <t>巴阳镇</t>
  </si>
  <si>
    <t>宝坪镇</t>
  </si>
  <si>
    <t>凤鸣镇</t>
  </si>
  <si>
    <t>高阳镇</t>
  </si>
  <si>
    <t>故陵镇</t>
  </si>
  <si>
    <t>红狮镇</t>
  </si>
  <si>
    <t>黄石镇</t>
  </si>
  <si>
    <t>江口镇</t>
  </si>
  <si>
    <t>龙洞镇</t>
  </si>
  <si>
    <t>龙角镇</t>
  </si>
  <si>
    <t>南溪镇</t>
  </si>
  <si>
    <t>泥溪镇</t>
  </si>
  <si>
    <t>盘龙街道办事处</t>
  </si>
  <si>
    <t>平安镇</t>
  </si>
  <si>
    <t>普安乡</t>
  </si>
  <si>
    <t>栖霞镇</t>
  </si>
  <si>
    <t>青龙街道办事处</t>
  </si>
  <si>
    <t>渠马镇</t>
  </si>
  <si>
    <t>人和街道办事处</t>
  </si>
  <si>
    <t>双江街道办事处</t>
  </si>
  <si>
    <t>双龙镇</t>
  </si>
  <si>
    <t>水口镇</t>
  </si>
  <si>
    <t>外郎乡</t>
  </si>
  <si>
    <t>新津乡</t>
  </si>
  <si>
    <t>堰坪镇</t>
  </si>
  <si>
    <t>养鹿镇</t>
  </si>
  <si>
    <t>云安镇</t>
  </si>
  <si>
    <t>云阳镇</t>
  </si>
  <si>
    <t>总计</t>
  </si>
  <si>
    <r>
      <t>附件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黑体_GBK"/>
        <charset val="134"/>
      </rPr>
      <t xml:space="preserve">                                                             </t>
    </r>
  </si>
  <si>
    <r>
      <rPr>
        <sz val="22"/>
        <color theme="1"/>
        <rFont val="方正小标宋_GBK"/>
        <charset val="134"/>
      </rPr>
      <t xml:space="preserve"> 云阳县长江重庆段“两岸青山</t>
    </r>
    <r>
      <rPr>
        <sz val="22"/>
        <color theme="1"/>
        <rFont val="DejaVu Sans"/>
        <charset val="134"/>
      </rPr>
      <t>•</t>
    </r>
    <r>
      <rPr>
        <sz val="22"/>
        <color theme="1"/>
        <rFont val="方正小标宋_GBK"/>
        <charset val="134"/>
      </rPr>
      <t>千里林带”规划建设项目红线范围内各地类统计表（森林资源“一张图”地类）</t>
    </r>
  </si>
  <si>
    <r>
      <rPr>
        <sz val="10"/>
        <color theme="1"/>
        <rFont val="仿宋"/>
        <charset val="134"/>
      </rPr>
      <t>单位：万亩</t>
    </r>
  </si>
  <si>
    <t>林地</t>
  </si>
  <si>
    <t>非林地</t>
  </si>
  <si>
    <t>小计</t>
  </si>
  <si>
    <t>针叶林</t>
  </si>
  <si>
    <t>阔叶林</t>
  </si>
  <si>
    <t>针阔混交林</t>
  </si>
  <si>
    <t>针针混交林</t>
  </si>
  <si>
    <t>阔阔混交林</t>
  </si>
  <si>
    <t>大径竹</t>
  </si>
  <si>
    <t>小径竹</t>
  </si>
  <si>
    <t>疏林地</t>
  </si>
  <si>
    <t>国家特别规定灌木林地</t>
  </si>
  <si>
    <t>其他灌木林地</t>
  </si>
  <si>
    <t>未成林造林地</t>
  </si>
  <si>
    <t>未成林封育地</t>
  </si>
  <si>
    <t>苗圃地</t>
  </si>
  <si>
    <t>采伐迹地</t>
  </si>
  <si>
    <t>其他无林木林地</t>
  </si>
  <si>
    <t>临时占用</t>
  </si>
  <si>
    <t>地震、塌方、泥石流</t>
  </si>
  <si>
    <t>未经审批审核建设项目使用林地</t>
  </si>
  <si>
    <t>宜林荒山荒地</t>
  </si>
  <si>
    <t>辅助生产林地</t>
  </si>
  <si>
    <t>建设用地</t>
  </si>
  <si>
    <t>水域</t>
  </si>
  <si>
    <t>难利用地</t>
  </si>
  <si>
    <r>
      <rPr>
        <sz val="10"/>
        <color theme="1"/>
        <rFont val="仿宋"/>
        <charset val="134"/>
      </rPr>
      <t>巴阳镇</t>
    </r>
  </si>
  <si>
    <r>
      <rPr>
        <sz val="10"/>
        <color theme="1"/>
        <rFont val="仿宋"/>
        <charset val="134"/>
      </rPr>
      <t>宝坪镇</t>
    </r>
  </si>
  <si>
    <r>
      <rPr>
        <sz val="10"/>
        <color theme="1"/>
        <rFont val="仿宋"/>
        <charset val="134"/>
      </rPr>
      <t>凤鸣镇</t>
    </r>
  </si>
  <si>
    <r>
      <rPr>
        <sz val="10"/>
        <color theme="1"/>
        <rFont val="仿宋"/>
        <charset val="134"/>
      </rPr>
      <t>高阳镇</t>
    </r>
  </si>
  <si>
    <r>
      <rPr>
        <sz val="10"/>
        <color theme="1"/>
        <rFont val="仿宋"/>
        <charset val="134"/>
      </rPr>
      <t>故陵镇</t>
    </r>
  </si>
  <si>
    <r>
      <rPr>
        <sz val="10"/>
        <color theme="1"/>
        <rFont val="仿宋"/>
        <charset val="134"/>
      </rPr>
      <t>红狮镇</t>
    </r>
  </si>
  <si>
    <r>
      <rPr>
        <sz val="10"/>
        <color theme="1"/>
        <rFont val="仿宋"/>
        <charset val="134"/>
      </rPr>
      <t>黄石镇</t>
    </r>
  </si>
  <si>
    <r>
      <rPr>
        <sz val="10"/>
        <color theme="1"/>
        <rFont val="仿宋"/>
        <charset val="134"/>
      </rPr>
      <t>江口镇</t>
    </r>
  </si>
  <si>
    <r>
      <rPr>
        <sz val="10"/>
        <color theme="1"/>
        <rFont val="仿宋"/>
        <charset val="134"/>
      </rPr>
      <t>龙洞镇</t>
    </r>
  </si>
  <si>
    <r>
      <rPr>
        <sz val="10"/>
        <color theme="1"/>
        <rFont val="仿宋"/>
        <charset val="134"/>
      </rPr>
      <t>龙角镇</t>
    </r>
  </si>
  <si>
    <r>
      <rPr>
        <sz val="10"/>
        <color theme="1"/>
        <rFont val="仿宋"/>
        <charset val="134"/>
      </rPr>
      <t>南溪镇</t>
    </r>
  </si>
  <si>
    <r>
      <rPr>
        <sz val="10"/>
        <color theme="1"/>
        <rFont val="仿宋"/>
        <charset val="134"/>
      </rPr>
      <t>泥溪镇</t>
    </r>
  </si>
  <si>
    <r>
      <rPr>
        <sz val="10"/>
        <color theme="1"/>
        <rFont val="仿宋"/>
        <charset val="134"/>
      </rPr>
      <t>盘龙街道办事处</t>
    </r>
  </si>
  <si>
    <r>
      <rPr>
        <sz val="10"/>
        <color theme="1"/>
        <rFont val="仿宋"/>
        <charset val="134"/>
      </rPr>
      <t>平安镇</t>
    </r>
  </si>
  <si>
    <r>
      <rPr>
        <sz val="10"/>
        <color theme="1"/>
        <rFont val="仿宋"/>
        <charset val="134"/>
      </rPr>
      <t>普安乡</t>
    </r>
  </si>
  <si>
    <r>
      <rPr>
        <sz val="10"/>
        <color theme="1"/>
        <rFont val="仿宋"/>
        <charset val="134"/>
      </rPr>
      <t>栖霞镇</t>
    </r>
  </si>
  <si>
    <r>
      <rPr>
        <sz val="10"/>
        <color theme="1"/>
        <rFont val="仿宋"/>
        <charset val="134"/>
      </rPr>
      <t>青龙街道办事处</t>
    </r>
  </si>
  <si>
    <r>
      <rPr>
        <sz val="10"/>
        <color theme="1"/>
        <rFont val="仿宋"/>
        <charset val="134"/>
      </rPr>
      <t>渠马镇</t>
    </r>
  </si>
  <si>
    <r>
      <rPr>
        <sz val="10"/>
        <color theme="1"/>
        <rFont val="仿宋"/>
        <charset val="134"/>
      </rPr>
      <t>人和街道办事处</t>
    </r>
  </si>
  <si>
    <r>
      <rPr>
        <sz val="10"/>
        <color theme="1"/>
        <rFont val="仿宋"/>
        <charset val="134"/>
      </rPr>
      <t>双江街道办事处</t>
    </r>
  </si>
  <si>
    <r>
      <rPr>
        <sz val="10"/>
        <color theme="1"/>
        <rFont val="仿宋"/>
        <charset val="134"/>
      </rPr>
      <t>双龙镇</t>
    </r>
  </si>
  <si>
    <r>
      <rPr>
        <sz val="10"/>
        <color theme="1"/>
        <rFont val="仿宋"/>
        <charset val="134"/>
      </rPr>
      <t>水口镇</t>
    </r>
  </si>
  <si>
    <r>
      <rPr>
        <sz val="10"/>
        <color theme="1"/>
        <rFont val="仿宋"/>
        <charset val="134"/>
      </rPr>
      <t>外郎乡</t>
    </r>
  </si>
  <si>
    <r>
      <t>附件</t>
    </r>
    <r>
      <rPr>
        <sz val="16"/>
        <color theme="1"/>
        <rFont val="Times New Roman"/>
        <charset val="134"/>
      </rPr>
      <t xml:space="preserve">3 </t>
    </r>
    <r>
      <rPr>
        <sz val="16"/>
        <color theme="1"/>
        <rFont val="方正黑体_GBK"/>
        <charset val="134"/>
      </rPr>
      <t xml:space="preserve"> </t>
    </r>
  </si>
  <si>
    <r>
      <rPr>
        <sz val="22"/>
        <color theme="1"/>
        <rFont val="方正小标宋_GBK"/>
        <charset val="134"/>
      </rPr>
      <t>云阳县长江重庆段“两岸青山</t>
    </r>
    <r>
      <rPr>
        <sz val="22"/>
        <color theme="1"/>
        <rFont val="DejaVu Sans"/>
        <charset val="134"/>
      </rPr>
      <t>•</t>
    </r>
    <r>
      <rPr>
        <sz val="22"/>
        <color theme="1"/>
        <rFont val="方正小标宋_GBK"/>
        <charset val="134"/>
      </rPr>
      <t>千里林带”规划建设项目红线范围内三调与森林资源“一张图”重叠后各地类统计表</t>
    </r>
  </si>
  <si>
    <r>
      <rPr>
        <sz val="11"/>
        <color theme="1"/>
        <rFont val="仿宋"/>
        <charset val="134"/>
      </rPr>
      <t>单位：万亩</t>
    </r>
  </si>
  <si>
    <t>统计单位</t>
  </si>
  <si>
    <r>
      <t>“三调地类</t>
    </r>
    <r>
      <rPr>
        <sz val="12"/>
        <color theme="1"/>
        <rFont val="方正黑体_GBK"/>
        <charset val="134"/>
      </rPr>
      <t>”</t>
    </r>
  </si>
  <si>
    <t>红线内面积（三调）</t>
  </si>
  <si>
    <t>森林资源“一张图”地类</t>
  </si>
  <si>
    <t>“一张图”行政界线外</t>
  </si>
  <si>
    <t>项目区（红线内）</t>
  </si>
  <si>
    <t>林地合计</t>
  </si>
  <si>
    <t>非林地合计</t>
  </si>
  <si>
    <t>茶园</t>
  </si>
  <si>
    <t>48槽林场</t>
  </si>
  <si>
    <t>江南林场</t>
  </si>
  <si>
    <t>长江林场</t>
  </si>
  <si>
    <r>
      <t>附件</t>
    </r>
    <r>
      <rPr>
        <sz val="16"/>
        <color theme="1"/>
        <rFont val="Times New Roman"/>
        <charset val="134"/>
      </rPr>
      <t>4</t>
    </r>
    <r>
      <rPr>
        <sz val="16"/>
        <color theme="1"/>
        <rFont val="方正黑体_GBK"/>
        <charset val="134"/>
      </rPr>
      <t xml:space="preserve">                                                   </t>
    </r>
  </si>
  <si>
    <r>
      <rPr>
        <sz val="22"/>
        <color theme="1"/>
        <rFont val="方正小标宋_GBK"/>
        <charset val="134"/>
      </rPr>
      <t xml:space="preserve"> 云阳县长江重庆段“两岸青山</t>
    </r>
    <r>
      <rPr>
        <sz val="22"/>
        <color theme="1"/>
        <rFont val="DejaVu Sans"/>
        <charset val="134"/>
      </rPr>
      <t>•</t>
    </r>
    <r>
      <rPr>
        <sz val="22"/>
        <color theme="1"/>
        <rFont val="方正小标宋_GBK"/>
        <charset val="134"/>
      </rPr>
      <t>千里林带”规划建设项目红线范围内三调与森林资源“一张图”重叠后各地类统计表（不含永久基本农田）</t>
    </r>
  </si>
  <si>
    <t>区域</t>
  </si>
  <si>
    <t>三调地类</t>
  </si>
  <si>
    <t>项目区</t>
  </si>
  <si>
    <r>
      <t>附件</t>
    </r>
    <r>
      <rPr>
        <sz val="16"/>
        <rFont val="Times New Roman"/>
        <charset val="134"/>
      </rPr>
      <t xml:space="preserve">5 </t>
    </r>
    <r>
      <rPr>
        <sz val="16"/>
        <rFont val="方正黑体_GBK"/>
        <charset val="134"/>
      </rPr>
      <t xml:space="preserve">         </t>
    </r>
  </si>
  <si>
    <r>
      <t xml:space="preserve"> 云阳县长江重庆段“两岸青山</t>
    </r>
    <r>
      <rPr>
        <sz val="22"/>
        <rFont val="DejaVu Sans"/>
        <charset val="134"/>
      </rPr>
      <t>•</t>
    </r>
    <r>
      <rPr>
        <sz val="22"/>
        <rFont val="方正小标宋_GBK"/>
        <charset val="134"/>
      </rPr>
      <t>千里林带”规划建设                                   
 项目建设任务统计汇总表</t>
    </r>
  </si>
  <si>
    <r>
      <rPr>
        <sz val="10"/>
        <rFont val="仿宋"/>
        <charset val="134"/>
      </rPr>
      <t>单位：万亩</t>
    </r>
  </si>
  <si>
    <t>建设任务</t>
  </si>
  <si>
    <r>
      <rPr>
        <sz val="12"/>
        <color indexed="8"/>
        <rFont val="方正黑体_GBK"/>
        <charset val="134"/>
      </rPr>
      <t>合计</t>
    </r>
  </si>
  <si>
    <r>
      <rPr>
        <sz val="12"/>
        <color indexed="8"/>
        <rFont val="方正黑体_GBK"/>
        <charset val="134"/>
      </rPr>
      <t>森林数量提升</t>
    </r>
  </si>
  <si>
    <r>
      <rPr>
        <sz val="12"/>
        <color indexed="8"/>
        <rFont val="方正黑体_GBK"/>
        <charset val="134"/>
      </rPr>
      <t>森林质量提升</t>
    </r>
  </si>
  <si>
    <r>
      <rPr>
        <sz val="12"/>
        <color indexed="8"/>
        <rFont val="方正黑体_GBK"/>
        <charset val="134"/>
      </rPr>
      <t>小计</t>
    </r>
  </si>
  <si>
    <r>
      <rPr>
        <sz val="12"/>
        <color indexed="8"/>
        <rFont val="方正黑体_GBK"/>
        <charset val="134"/>
      </rPr>
      <t>退耕还林</t>
    </r>
  </si>
  <si>
    <r>
      <rPr>
        <sz val="12"/>
        <color indexed="8"/>
        <rFont val="方正黑体_GBK"/>
        <charset val="134"/>
      </rPr>
      <t>农业种植结构调整新（改）造林</t>
    </r>
  </si>
  <si>
    <r>
      <rPr>
        <sz val="12"/>
        <color indexed="8"/>
        <rFont val="方正黑体_GBK"/>
        <charset val="134"/>
      </rPr>
      <t>农村“四旁”植树</t>
    </r>
  </si>
  <si>
    <r>
      <rPr>
        <sz val="12"/>
        <color indexed="8"/>
        <rFont val="方正黑体_GBK"/>
        <charset val="134"/>
      </rPr>
      <t>疏林地及未成林地营造林</t>
    </r>
  </si>
  <si>
    <r>
      <rPr>
        <sz val="12"/>
        <color indexed="8"/>
        <rFont val="方正黑体_GBK"/>
        <charset val="134"/>
      </rPr>
      <t>宜林地造林与灌木林地培育</t>
    </r>
  </si>
  <si>
    <r>
      <rPr>
        <sz val="12"/>
        <color indexed="8"/>
        <rFont val="方正黑体_GBK"/>
        <charset val="134"/>
      </rPr>
      <t>国家特别规定灌木林培育</t>
    </r>
  </si>
  <si>
    <t>景观示范林建设</t>
  </si>
  <si>
    <r>
      <rPr>
        <sz val="12"/>
        <color indexed="8"/>
        <rFont val="方正黑体_GBK"/>
        <charset val="134"/>
      </rPr>
      <t>森林抚育</t>
    </r>
  </si>
  <si>
    <r>
      <rPr>
        <sz val="12"/>
        <color indexed="8"/>
        <rFont val="方正黑体_GBK"/>
        <charset val="134"/>
      </rPr>
      <t>低效林改造</t>
    </r>
  </si>
  <si>
    <r>
      <rPr>
        <sz val="12"/>
        <color indexed="8"/>
        <rFont val="方正黑体_GBK"/>
        <charset val="134"/>
      </rPr>
      <t>建成区、园区及码头绿化美化</t>
    </r>
  </si>
  <si>
    <t>盘龙街道</t>
  </si>
  <si>
    <t>青龙街道</t>
  </si>
  <si>
    <t>人和街道</t>
  </si>
  <si>
    <t>双江街道</t>
  </si>
  <si>
    <r>
      <t>48</t>
    </r>
    <r>
      <rPr>
        <sz val="10"/>
        <rFont val="方正书宋_GBK"/>
        <charset val="134"/>
      </rPr>
      <t>槽林场</t>
    </r>
  </si>
  <si>
    <r>
      <t>附件</t>
    </r>
    <r>
      <rPr>
        <sz val="16"/>
        <color theme="1"/>
        <rFont val="Times New Roman"/>
        <charset val="134"/>
      </rPr>
      <t xml:space="preserve">6  </t>
    </r>
    <r>
      <rPr>
        <sz val="16"/>
        <color theme="1"/>
        <rFont val="方正黑体_GBK"/>
        <charset val="134"/>
      </rPr>
      <t xml:space="preserve">            </t>
    </r>
  </si>
  <si>
    <t xml:space="preserve"> 云阳县长江重庆段“两岸青山·千里林带”规划建设项目年度任务安排表</t>
  </si>
  <si>
    <t>年度任务</t>
  </si>
  <si>
    <t>森林数量提升</t>
  </si>
  <si>
    <t>森林质量提升</t>
  </si>
  <si>
    <t>备注</t>
  </si>
  <si>
    <t>退耕还林</t>
  </si>
  <si>
    <t>农业种植结构调整新（改）造林</t>
  </si>
  <si>
    <r>
      <rPr>
        <sz val="12"/>
        <color theme="1"/>
        <rFont val="方正黑体_GBK"/>
        <charset val="134"/>
      </rPr>
      <t>农村</t>
    </r>
    <r>
      <rPr>
        <sz val="12"/>
        <color indexed="8"/>
        <rFont val="方正黑体_GBK"/>
        <charset val="134"/>
      </rPr>
      <t>“四旁”植树</t>
    </r>
  </si>
  <si>
    <t>疏林地及未成林地营造林</t>
  </si>
  <si>
    <t>宜林地造林与灌木林地培育</t>
  </si>
  <si>
    <t>国家特别规定灌木林培育</t>
  </si>
  <si>
    <t>森林抚育</t>
  </si>
  <si>
    <t>低效林改造</t>
  </si>
  <si>
    <t>建成区、园区及码头绿化美化</t>
  </si>
  <si>
    <r>
      <rPr>
        <b/>
        <sz val="10"/>
        <color theme="1"/>
        <rFont val="方正仿宋_GBK"/>
        <charset val="134"/>
      </rPr>
      <t>总任务</t>
    </r>
  </si>
  <si>
    <r>
      <t>“</t>
    </r>
    <r>
      <rPr>
        <sz val="10"/>
        <color indexed="8"/>
        <rFont val="方正书宋_GBK"/>
        <charset val="134"/>
      </rPr>
      <t>十四五”期间攻坚阶段</t>
    </r>
  </si>
  <si>
    <r>
      <t>2021</t>
    </r>
    <r>
      <rPr>
        <sz val="10"/>
        <color indexed="8"/>
        <rFont val="方正书宋_GBK"/>
        <charset val="134"/>
      </rPr>
      <t>年</t>
    </r>
  </si>
  <si>
    <r>
      <t>2022</t>
    </r>
    <r>
      <rPr>
        <sz val="10"/>
        <color indexed="8"/>
        <rFont val="方正书宋_GBK"/>
        <charset val="134"/>
      </rPr>
      <t>年</t>
    </r>
  </si>
  <si>
    <r>
      <t>2023</t>
    </r>
    <r>
      <rPr>
        <sz val="10"/>
        <color indexed="8"/>
        <rFont val="方正书宋_GBK"/>
        <charset val="134"/>
      </rPr>
      <t>年</t>
    </r>
  </si>
  <si>
    <r>
      <t>2024</t>
    </r>
    <r>
      <rPr>
        <sz val="10"/>
        <color indexed="8"/>
        <rFont val="方正书宋_GBK"/>
        <charset val="134"/>
      </rPr>
      <t>年</t>
    </r>
  </si>
  <si>
    <r>
      <t>2025</t>
    </r>
    <r>
      <rPr>
        <sz val="10"/>
        <color indexed="8"/>
        <rFont val="方正书宋_GBK"/>
        <charset val="134"/>
      </rPr>
      <t>年</t>
    </r>
  </si>
  <si>
    <r>
      <t>“</t>
    </r>
    <r>
      <rPr>
        <sz val="10"/>
        <color indexed="8"/>
        <rFont val="方正书宋_GBK"/>
        <charset val="134"/>
      </rPr>
      <t>十五五”期间巩固阶段</t>
    </r>
  </si>
  <si>
    <r>
      <t>2026</t>
    </r>
    <r>
      <rPr>
        <sz val="10"/>
        <color indexed="8"/>
        <rFont val="方正书宋_GBK"/>
        <charset val="134"/>
      </rPr>
      <t>年</t>
    </r>
  </si>
  <si>
    <r>
      <t>2027</t>
    </r>
    <r>
      <rPr>
        <sz val="10"/>
        <color theme="1"/>
        <rFont val="方正书宋_GBK"/>
        <charset val="134"/>
      </rPr>
      <t>年</t>
    </r>
  </si>
  <si>
    <r>
      <t>2028</t>
    </r>
    <r>
      <rPr>
        <sz val="10"/>
        <color theme="1"/>
        <rFont val="方正书宋_GBK"/>
        <charset val="134"/>
      </rPr>
      <t>年</t>
    </r>
  </si>
  <si>
    <r>
      <t>2029</t>
    </r>
    <r>
      <rPr>
        <sz val="10"/>
        <color theme="1"/>
        <rFont val="方正书宋_GBK"/>
        <charset val="134"/>
      </rPr>
      <t>年</t>
    </r>
  </si>
  <si>
    <r>
      <t>2030</t>
    </r>
    <r>
      <rPr>
        <sz val="10"/>
        <color theme="1"/>
        <rFont val="方正书宋_GBK"/>
        <charset val="134"/>
      </rPr>
      <t>年</t>
    </r>
  </si>
  <si>
    <r>
      <t>附件</t>
    </r>
    <r>
      <rPr>
        <sz val="16"/>
        <color rgb="FF000000"/>
        <rFont val="Times New Roman"/>
        <charset val="134"/>
      </rPr>
      <t xml:space="preserve">7 </t>
    </r>
    <r>
      <rPr>
        <sz val="16"/>
        <color rgb="FF000000"/>
        <rFont val="方正黑体_GBK"/>
        <charset val="134"/>
      </rPr>
      <t xml:space="preserve">                                 </t>
    </r>
  </si>
  <si>
    <r>
      <rPr>
        <sz val="22"/>
        <color rgb="FF000000"/>
        <rFont val="方正小标宋_GBK"/>
        <charset val="134"/>
      </rPr>
      <t xml:space="preserve">  云阳县长江重庆段“两岸青山</t>
    </r>
    <r>
      <rPr>
        <sz val="22"/>
        <color rgb="FF000000"/>
        <rFont val="DejaVu Sans"/>
        <charset val="134"/>
      </rPr>
      <t>•</t>
    </r>
    <r>
      <rPr>
        <sz val="22"/>
        <color rgb="FF000000"/>
        <rFont val="方正小标宋_GBK"/>
        <charset val="134"/>
      </rPr>
      <t>千里林带”规划建设项目投资估算及资金来源表</t>
    </r>
  </si>
  <si>
    <r>
      <rPr>
        <sz val="10"/>
        <color rgb="FF000000"/>
        <rFont val="仿宋"/>
        <charset val="134"/>
      </rPr>
      <t>单位：万元</t>
    </r>
  </si>
  <si>
    <t>项目类别</t>
  </si>
  <si>
    <t>总面积（万亩）</t>
  </si>
  <si>
    <t>投资标准（元/亩）</t>
  </si>
  <si>
    <t>国家补助（元/亩）</t>
  </si>
  <si>
    <t>市级补助（元/亩）</t>
  </si>
  <si>
    <t>县级投入（元/亩）</t>
  </si>
  <si>
    <t>投 资</t>
  </si>
  <si>
    <t>资金来源</t>
  </si>
  <si>
    <t>直接投资</t>
  </si>
  <si>
    <t>间接投资</t>
  </si>
  <si>
    <t>基本预备费</t>
  </si>
  <si>
    <t>国家补助</t>
  </si>
  <si>
    <t>市级补助</t>
  </si>
  <si>
    <t>县级投入</t>
  </si>
  <si>
    <t>社会投入</t>
  </si>
  <si>
    <t>方案编制费</t>
  </si>
  <si>
    <t>勘察设计费</t>
  </si>
  <si>
    <t>工程监理费</t>
  </si>
  <si>
    <t>项目招标费</t>
  </si>
  <si>
    <t>检查验收费</t>
  </si>
  <si>
    <t>建设单位管理费</t>
  </si>
  <si>
    <t>总 计</t>
  </si>
  <si>
    <t>小    计</t>
  </si>
  <si>
    <t>农业种植结构调整</t>
  </si>
  <si>
    <t>新造</t>
  </si>
  <si>
    <t>改造</t>
  </si>
  <si>
    <t>疏林地及未成林地造林</t>
  </si>
  <si>
    <t>农田林网和 “四旁”植树</t>
  </si>
  <si>
    <t>景观示范林</t>
  </si>
  <si>
    <t>园区和城市绿化美化</t>
  </si>
</sst>
</file>

<file path=xl/styles.xml><?xml version="1.0" encoding="utf-8"?>
<styleSheet xmlns="http://schemas.openxmlformats.org/spreadsheetml/2006/main">
  <numFmts count="10">
    <numFmt numFmtId="176" formatCode="0.0000_);[Red]\(0.0000\)"/>
    <numFmt numFmtId="177" formatCode="0.0000_ "/>
    <numFmt numFmtId="178" formatCode="0_ "/>
    <numFmt numFmtId="179" formatCode="0.00_);[Red]\(0.00\)"/>
    <numFmt numFmtId="180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1" formatCode="0_);[Red]\(0\)"/>
    <numFmt numFmtId="44" formatCode="_ &quot;￥&quot;* #,##0.00_ ;_ &quot;￥&quot;* \-#,##0.00_ ;_ &quot;￥&quot;* &quot;-&quot;??_ ;_ @_ "/>
  </numFmts>
  <fonts count="6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6"/>
      <color rgb="FF000000"/>
      <name val="方正黑体_GBK"/>
      <charset val="134"/>
    </font>
    <font>
      <sz val="22"/>
      <color rgb="FF000000"/>
      <name val="方正小标宋_GBK"/>
      <charset val="134"/>
    </font>
    <font>
      <b/>
      <sz val="14"/>
      <color rgb="FF000000"/>
      <name val="Times New Roman"/>
      <charset val="134"/>
    </font>
    <font>
      <sz val="12"/>
      <color indexed="8"/>
      <name val="方正黑体_GBK"/>
      <charset val="134"/>
    </font>
    <font>
      <b/>
      <sz val="10"/>
      <color indexed="8"/>
      <name val="方正书宋_GBK"/>
      <charset val="134"/>
    </font>
    <font>
      <b/>
      <sz val="10"/>
      <color indexed="8"/>
      <name val="Times New Roman"/>
      <charset val="134"/>
    </font>
    <font>
      <sz val="10"/>
      <color indexed="8"/>
      <name val="方正书宋_GBK"/>
      <charset val="134"/>
    </font>
    <font>
      <sz val="10"/>
      <color indexed="8"/>
      <name val="Times New Roman"/>
      <charset val="134"/>
    </font>
    <font>
      <sz val="12"/>
      <name val="方正黑体_GBK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0"/>
      <color rgb="FFFF0000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b/>
      <sz val="10"/>
      <color theme="1"/>
      <name val="Times New Roman"/>
      <charset val="134"/>
    </font>
    <font>
      <sz val="10"/>
      <color theme="1"/>
      <name val="方正书宋_GBK"/>
      <charset val="134"/>
    </font>
    <font>
      <sz val="10"/>
      <color theme="1"/>
      <name val="Times New Roman"/>
      <charset val="134"/>
    </font>
    <font>
      <b/>
      <sz val="12"/>
      <name val="Times New Roman"/>
      <charset val="134"/>
    </font>
    <font>
      <sz val="16"/>
      <name val="方正黑体_GBK"/>
      <charset val="134"/>
    </font>
    <font>
      <sz val="22"/>
      <name val="方正小标宋_GBK"/>
      <charset val="134"/>
    </font>
    <font>
      <sz val="12"/>
      <color rgb="FF000000"/>
      <name val="方正黑体_GBK"/>
      <charset val="134"/>
    </font>
    <font>
      <b/>
      <sz val="10"/>
      <name val="方正书宋_GBK"/>
      <charset val="134"/>
    </font>
    <font>
      <sz val="10"/>
      <name val="方正书宋_GBK"/>
      <charset val="134"/>
    </font>
    <font>
      <b/>
      <sz val="10"/>
      <color theme="1"/>
      <name val="方正书宋_GBK"/>
      <charset val="134"/>
    </font>
    <font>
      <b/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9"/>
      <color theme="1"/>
      <name val="Times New Roman"/>
      <charset val="134"/>
    </font>
    <font>
      <u/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color rgb="FF000000"/>
      <name val="Times New Roman"/>
      <charset val="134"/>
    </font>
    <font>
      <sz val="22"/>
      <color rgb="FF000000"/>
      <name val="DejaVu Sans"/>
      <charset val="134"/>
    </font>
    <font>
      <sz val="10"/>
      <color rgb="FF000000"/>
      <name val="仿宋"/>
      <charset val="134"/>
    </font>
    <font>
      <sz val="16"/>
      <color theme="1"/>
      <name val="Times New Roman"/>
      <charset val="134"/>
    </font>
    <font>
      <sz val="10"/>
      <color theme="1"/>
      <name val="仿宋"/>
      <charset val="134"/>
    </font>
    <font>
      <b/>
      <sz val="10"/>
      <color theme="1"/>
      <name val="方正仿宋_GBK"/>
      <charset val="134"/>
    </font>
    <font>
      <sz val="16"/>
      <name val="Times New Roman"/>
      <charset val="134"/>
    </font>
    <font>
      <sz val="22"/>
      <name val="DejaVu Sans"/>
      <charset val="134"/>
    </font>
    <font>
      <sz val="10"/>
      <name val="仿宋"/>
      <charset val="134"/>
    </font>
    <font>
      <sz val="22"/>
      <color theme="1"/>
      <name val="DejaVu Sans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0" fillId="0" borderId="0">
      <alignment vertical="center"/>
    </xf>
    <xf numFmtId="0" fontId="37" fillId="21" borderId="0" applyNumberFormat="false" applyBorder="false" applyAlignment="false" applyProtection="false">
      <alignment vertical="center"/>
    </xf>
    <xf numFmtId="0" fontId="37" fillId="17" borderId="0" applyNumberFormat="false" applyBorder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0" fontId="37" fillId="20" borderId="0" applyNumberFormat="false" applyBorder="false" applyAlignment="false" applyProtection="false">
      <alignment vertical="center"/>
    </xf>
    <xf numFmtId="0" fontId="37" fillId="12" borderId="0" applyNumberFormat="false" applyBorder="false" applyAlignment="false" applyProtection="false">
      <alignment vertical="center"/>
    </xf>
    <xf numFmtId="0" fontId="36" fillId="15" borderId="0" applyNumberFormat="false" applyBorder="false" applyAlignment="false" applyProtection="false">
      <alignment vertical="center"/>
    </xf>
    <xf numFmtId="0" fontId="37" fillId="14" borderId="0" applyNumberFormat="false" applyBorder="false" applyAlignment="false" applyProtection="false">
      <alignment vertical="center"/>
    </xf>
    <xf numFmtId="0" fontId="38" fillId="0" borderId="16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6" fillId="0" borderId="1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6" fillId="22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7" fillId="25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48" fillId="0" borderId="18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7" fillId="29" borderId="0" applyNumberFormat="false" applyBorder="false" applyAlignment="false" applyProtection="false">
      <alignment vertical="center"/>
    </xf>
    <xf numFmtId="0" fontId="50" fillId="30" borderId="19" applyNumberForma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6" fillId="31" borderId="0" applyNumberFormat="false" applyBorder="false" applyAlignment="false" applyProtection="false">
      <alignment vertical="center"/>
    </xf>
    <xf numFmtId="0" fontId="37" fillId="16" borderId="0" applyNumberFormat="false" applyBorder="false" applyAlignment="false" applyProtection="false">
      <alignment vertical="center"/>
    </xf>
    <xf numFmtId="0" fontId="36" fillId="32" borderId="0" applyNumberFormat="false" applyBorder="false" applyAlignment="false" applyProtection="false">
      <alignment vertical="center"/>
    </xf>
    <xf numFmtId="0" fontId="51" fillId="33" borderId="19" applyNumberFormat="false" applyAlignment="false" applyProtection="false">
      <alignment vertical="center"/>
    </xf>
    <xf numFmtId="0" fontId="52" fillId="30" borderId="20" applyNumberFormat="false" applyAlignment="false" applyProtection="false">
      <alignment vertical="center"/>
    </xf>
    <xf numFmtId="0" fontId="53" fillId="34" borderId="21" applyNumberFormat="false" applyAlignment="false" applyProtection="false">
      <alignment vertical="center"/>
    </xf>
    <xf numFmtId="0" fontId="54" fillId="0" borderId="22" applyNumberFormat="false" applyFill="false" applyAlignment="false" applyProtection="false">
      <alignment vertical="center"/>
    </xf>
    <xf numFmtId="0" fontId="36" fillId="19" borderId="0" applyNumberFormat="false" applyBorder="false" applyAlignment="false" applyProtection="false">
      <alignment vertical="center"/>
    </xf>
    <xf numFmtId="0" fontId="36" fillId="11" borderId="0" applyNumberFormat="false" applyBorder="false" applyAlignment="false" applyProtection="false">
      <alignment vertical="center"/>
    </xf>
    <xf numFmtId="0" fontId="0" fillId="9" borderId="15" applyNumberFormat="false" applyFon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1" fillId="13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40" fillId="10" borderId="0" applyNumberFormat="false" applyBorder="false" applyAlignment="false" applyProtection="false">
      <alignment vertical="center"/>
    </xf>
    <xf numFmtId="0" fontId="37" fillId="18" borderId="0" applyNumberFormat="false" applyBorder="false" applyAlignment="false" applyProtection="false">
      <alignment vertical="center"/>
    </xf>
    <xf numFmtId="0" fontId="49" fillId="28" borderId="0" applyNumberFormat="false" applyBorder="false" applyAlignment="false" applyProtection="false">
      <alignment vertical="center"/>
    </xf>
    <xf numFmtId="0" fontId="36" fillId="27" borderId="0" applyNumberFormat="false" applyBorder="false" applyAlignment="false" applyProtection="false">
      <alignment vertical="center"/>
    </xf>
    <xf numFmtId="0" fontId="37" fillId="7" borderId="0" applyNumberFormat="false" applyBorder="false" applyAlignment="false" applyProtection="false">
      <alignment vertical="center"/>
    </xf>
    <xf numFmtId="0" fontId="36" fillId="6" borderId="0" applyNumberFormat="false" applyBorder="false" applyAlignment="false" applyProtection="false">
      <alignment vertical="center"/>
    </xf>
    <xf numFmtId="0" fontId="37" fillId="5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</cellStyleXfs>
  <cellXfs count="130">
    <xf numFmtId="0" fontId="0" fillId="0" borderId="0" xfId="0"/>
    <xf numFmtId="0" fontId="1" fillId="0" borderId="0" xfId="0" applyFont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NumberFormat="true" applyFont="true" applyFill="true" applyBorder="true" applyAlignment="true" applyProtection="true">
      <alignment horizontal="left" vertical="center"/>
    </xf>
    <xf numFmtId="0" fontId="4" fillId="0" borderId="0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6" fillId="0" borderId="2" xfId="0" applyNumberFormat="true" applyFont="true" applyFill="true" applyBorder="true" applyAlignment="true" applyProtection="true">
      <alignment horizontal="center" vertical="center" wrapText="true"/>
    </xf>
    <xf numFmtId="0" fontId="7" fillId="0" borderId="2" xfId="0" applyNumberFormat="true" applyFont="true" applyFill="true" applyBorder="true" applyAlignment="true" applyProtection="true">
      <alignment horizontal="center" vertical="center" wrapText="true"/>
    </xf>
    <xf numFmtId="0" fontId="8" fillId="0" borderId="2" xfId="0" applyNumberFormat="true" applyFont="true" applyFill="true" applyBorder="true" applyAlignment="true" applyProtection="true">
      <alignment horizontal="center" vertical="center" wrapText="true"/>
    </xf>
    <xf numFmtId="0" fontId="9" fillId="0" borderId="2" xfId="0" applyNumberFormat="true" applyFont="true" applyFill="true" applyBorder="true" applyAlignment="true" applyProtection="true">
      <alignment horizontal="center" vertical="center" wrapText="true"/>
    </xf>
    <xf numFmtId="0" fontId="10" fillId="0" borderId="2" xfId="0" applyNumberFormat="true" applyFont="true" applyFill="true" applyBorder="true" applyAlignment="true" applyProtection="true">
      <alignment horizontal="center" vertical="center" wrapText="true"/>
    </xf>
    <xf numFmtId="0" fontId="11" fillId="0" borderId="2" xfId="0" applyFont="true" applyBorder="true" applyAlignment="true">
      <alignment horizontal="center" vertical="center" wrapText="true"/>
    </xf>
    <xf numFmtId="180" fontId="6" fillId="0" borderId="2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Border="true" applyAlignment="true">
      <alignment horizontal="center" vertical="center" wrapText="true"/>
    </xf>
    <xf numFmtId="0" fontId="13" fillId="0" borderId="2" xfId="0" applyFont="true" applyBorder="true" applyAlignment="true">
      <alignment horizontal="center" vertical="center" wrapText="true"/>
    </xf>
    <xf numFmtId="179" fontId="11" fillId="0" borderId="2" xfId="1" applyNumberFormat="true" applyFont="true" applyFill="true" applyBorder="true" applyAlignment="true">
      <alignment horizontal="center" vertical="center" wrapText="true"/>
    </xf>
    <xf numFmtId="179" fontId="6" fillId="0" borderId="2" xfId="0" applyNumberFormat="true" applyFont="true" applyFill="true" applyBorder="true" applyAlignment="true">
      <alignment horizontal="center" vertical="center" wrapText="true"/>
    </xf>
    <xf numFmtId="0" fontId="14" fillId="0" borderId="1" xfId="0" applyNumberFormat="true" applyFont="true" applyFill="true" applyBorder="true" applyAlignment="true" applyProtection="true">
      <alignment horizontal="center" vertical="center"/>
    </xf>
    <xf numFmtId="0" fontId="11" fillId="0" borderId="2" xfId="0" applyFont="true" applyBorder="true" applyAlignment="true">
      <alignment horizontal="center" vertical="center"/>
    </xf>
    <xf numFmtId="0" fontId="15" fillId="0" borderId="2" xfId="0" applyFont="true" applyBorder="true" applyAlignment="true">
      <alignment vertical="center"/>
    </xf>
    <xf numFmtId="0" fontId="16" fillId="0" borderId="2" xfId="0" applyFont="true" applyBorder="true" applyAlignment="true">
      <alignment vertical="center"/>
    </xf>
    <xf numFmtId="0" fontId="2" fillId="0" borderId="0" xfId="0" applyFont="true"/>
    <xf numFmtId="0" fontId="17" fillId="2" borderId="0" xfId="0" applyFont="true" applyFill="true" applyAlignment="true" applyProtection="true">
      <alignment horizontal="left" vertical="center"/>
    </xf>
    <xf numFmtId="0" fontId="18" fillId="2" borderId="0" xfId="0" applyFont="true" applyFill="true" applyAlignment="true" applyProtection="true">
      <alignment horizontal="center" vertical="center"/>
    </xf>
    <xf numFmtId="180" fontId="19" fillId="2" borderId="1" xfId="0" applyNumberFormat="true" applyFont="true" applyFill="true" applyBorder="true" applyAlignment="true" applyProtection="true">
      <alignment vertical="center"/>
    </xf>
    <xf numFmtId="0" fontId="20" fillId="2" borderId="0" xfId="0" applyFont="true" applyFill="true" applyAlignment="true" applyProtection="true">
      <alignment vertical="center"/>
    </xf>
    <xf numFmtId="0" fontId="20" fillId="0" borderId="0" xfId="0" applyFont="true" applyFill="true" applyAlignment="true" applyProtection="true">
      <alignment vertical="center"/>
    </xf>
    <xf numFmtId="0" fontId="21" fillId="2" borderId="3" xfId="0" applyFont="true" applyFill="true" applyBorder="true" applyAlignment="true">
      <alignment horizontal="center" vertical="center" wrapText="true"/>
    </xf>
    <xf numFmtId="0" fontId="21" fillId="2" borderId="4" xfId="0" applyFont="true" applyFill="true" applyBorder="true" applyAlignment="true">
      <alignment horizontal="center" vertical="center" wrapText="true"/>
    </xf>
    <xf numFmtId="0" fontId="21" fillId="2" borderId="2" xfId="0" applyFont="true" applyFill="true" applyBorder="true" applyAlignment="true">
      <alignment horizontal="center" vertical="center" wrapText="true"/>
    </xf>
    <xf numFmtId="0" fontId="21" fillId="0" borderId="2" xfId="0" applyFont="true" applyFill="true" applyBorder="true" applyAlignment="true">
      <alignment horizontal="center" vertical="center" wrapText="true"/>
    </xf>
    <xf numFmtId="0" fontId="21" fillId="2" borderId="5" xfId="0" applyFont="true" applyFill="true" applyBorder="true" applyAlignment="true">
      <alignment horizontal="center" vertical="center" wrapText="true"/>
    </xf>
    <xf numFmtId="0" fontId="21" fillId="2" borderId="6" xfId="0" applyFont="true" applyFill="true" applyBorder="true" applyAlignment="true">
      <alignment horizontal="center" vertical="center" wrapText="true"/>
    </xf>
    <xf numFmtId="0" fontId="22" fillId="2" borderId="2" xfId="0" applyFont="true" applyFill="true" applyBorder="true" applyAlignment="true">
      <alignment horizontal="center" vertical="center" wrapText="true"/>
    </xf>
    <xf numFmtId="180" fontId="22" fillId="2" borderId="2" xfId="0" applyNumberFormat="true" applyFont="true" applyFill="true" applyBorder="true" applyAlignment="true">
      <alignment horizontal="center" vertical="center" wrapText="true"/>
    </xf>
    <xf numFmtId="180" fontId="22" fillId="0" borderId="2" xfId="0" applyNumberFormat="true" applyFont="true" applyFill="true" applyBorder="true" applyAlignment="true">
      <alignment horizontal="center" vertical="center" wrapText="true"/>
    </xf>
    <xf numFmtId="0" fontId="23" fillId="0" borderId="2" xfId="0" applyFont="true" applyFill="true" applyBorder="true" applyAlignment="true" applyProtection="true">
      <alignment horizontal="center" vertical="center" wrapText="true"/>
    </xf>
    <xf numFmtId="0" fontId="23" fillId="0" borderId="2" xfId="0" applyFont="true" applyFill="true" applyBorder="true" applyAlignment="true">
      <alignment horizontal="center" vertical="center" wrapText="true"/>
    </xf>
    <xf numFmtId="180" fontId="24" fillId="2" borderId="2" xfId="0" applyNumberFormat="true" applyFont="true" applyFill="true" applyBorder="true" applyAlignment="true">
      <alignment horizontal="center" vertical="center" wrapText="true"/>
    </xf>
    <xf numFmtId="180" fontId="24" fillId="0" borderId="2" xfId="0" applyNumberFormat="true" applyFont="true" applyFill="true" applyBorder="true" applyAlignment="true">
      <alignment horizontal="center" vertical="center" wrapText="true"/>
    </xf>
    <xf numFmtId="0" fontId="24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/>
    <xf numFmtId="0" fontId="22" fillId="0" borderId="2" xfId="0" applyFont="true" applyFill="true" applyBorder="true" applyAlignment="true">
      <alignment horizontal="center" vertical="center" wrapText="true"/>
    </xf>
    <xf numFmtId="0" fontId="24" fillId="2" borderId="2" xfId="0" applyFont="true" applyFill="true" applyBorder="true" applyAlignment="true">
      <alignment horizontal="center" vertical="center" wrapText="true"/>
    </xf>
    <xf numFmtId="180" fontId="2" fillId="0" borderId="2" xfId="0" applyNumberFormat="true" applyFont="true" applyBorder="true"/>
    <xf numFmtId="0" fontId="20" fillId="0" borderId="0" xfId="0" applyFont="true" applyFill="true" applyAlignment="true" applyProtection="true">
      <alignment horizontal="center" vertical="center"/>
    </xf>
    <xf numFmtId="180" fontId="24" fillId="2" borderId="1" xfId="0" applyNumberFormat="true" applyFont="true" applyFill="true" applyBorder="true" applyAlignment="true" applyProtection="true">
      <alignment horizontal="right" vertical="center"/>
    </xf>
    <xf numFmtId="0" fontId="21" fillId="2" borderId="7" xfId="0" applyFont="true" applyFill="true" applyBorder="true" applyAlignment="true">
      <alignment horizontal="center" vertical="center" wrapText="true"/>
    </xf>
    <xf numFmtId="0" fontId="21" fillId="2" borderId="8" xfId="0" applyFont="true" applyFill="true" applyBorder="true" applyAlignment="true">
      <alignment horizontal="center" vertical="center" wrapText="true"/>
    </xf>
    <xf numFmtId="0" fontId="20" fillId="0" borderId="2" xfId="0" applyFont="true" applyFill="true" applyBorder="true" applyAlignment="true" applyProtection="true">
      <alignment vertical="center"/>
    </xf>
    <xf numFmtId="0" fontId="25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0" fillId="0" borderId="0" xfId="0" applyFont="true" applyAlignment="true">
      <alignment horizontal="center" vertical="center"/>
    </xf>
    <xf numFmtId="0" fontId="26" fillId="0" borderId="0" xfId="0" applyFont="true" applyAlignment="true">
      <alignment horizontal="left" vertical="center"/>
    </xf>
    <xf numFmtId="0" fontId="27" fillId="0" borderId="0" xfId="0" applyFont="true" applyAlignment="true">
      <alignment horizontal="center" vertical="center" wrapText="true"/>
    </xf>
    <xf numFmtId="178" fontId="6" fillId="3" borderId="2" xfId="0" applyNumberFormat="true" applyFont="true" applyFill="true" applyBorder="true" applyAlignment="true">
      <alignment horizontal="center" vertical="center" wrapText="true"/>
    </xf>
    <xf numFmtId="178" fontId="28" fillId="3" borderId="2" xfId="0" applyNumberFormat="true" applyFont="true" applyFill="true" applyBorder="true" applyAlignment="true">
      <alignment horizontal="center" vertical="center" wrapText="true"/>
    </xf>
    <xf numFmtId="178" fontId="29" fillId="0" borderId="2" xfId="0" applyNumberFormat="true" applyFont="true" applyBorder="true" applyAlignment="true">
      <alignment horizontal="center" vertical="center" wrapText="true"/>
    </xf>
    <xf numFmtId="178" fontId="12" fillId="0" borderId="2" xfId="0" applyNumberFormat="true" applyFont="true" applyBorder="true" applyAlignment="true">
      <alignment horizontal="center" vertical="center" wrapText="true"/>
    </xf>
    <xf numFmtId="178" fontId="12" fillId="0" borderId="9" xfId="0" applyNumberFormat="true" applyFont="true" applyBorder="true" applyAlignment="true">
      <alignment horizontal="center" vertical="center" wrapText="true"/>
    </xf>
    <xf numFmtId="178" fontId="30" fillId="0" borderId="2" xfId="0" applyNumberFormat="true" applyFont="true" applyBorder="true" applyAlignment="true">
      <alignment horizontal="center" vertical="center" wrapText="true"/>
    </xf>
    <xf numFmtId="178" fontId="13" fillId="0" borderId="2" xfId="0" applyNumberFormat="true" applyFont="true" applyBorder="true" applyAlignment="true">
      <alignment horizontal="center" vertical="center" wrapText="true"/>
    </xf>
    <xf numFmtId="178" fontId="24" fillId="0" borderId="2" xfId="0" applyNumberFormat="true" applyFont="true" applyBorder="true" applyAlignment="true">
      <alignment horizontal="center" vertical="center" wrapText="true"/>
    </xf>
    <xf numFmtId="178" fontId="13" fillId="0" borderId="9" xfId="0" applyNumberFormat="true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wrapText="true"/>
    </xf>
    <xf numFmtId="0" fontId="2" fillId="0" borderId="2" xfId="0" applyNumberFormat="true" applyFont="true" applyBorder="true" applyAlignment="true">
      <alignment horizontal="center" wrapText="true"/>
    </xf>
    <xf numFmtId="178" fontId="13" fillId="0" borderId="8" xfId="0" applyNumberFormat="true" applyFont="true" applyBorder="true" applyAlignment="true">
      <alignment horizontal="center" vertical="center" wrapText="true"/>
    </xf>
    <xf numFmtId="178" fontId="24" fillId="0" borderId="8" xfId="0" applyNumberFormat="true" applyFont="true" applyBorder="true" applyAlignment="true">
      <alignment horizontal="center" vertical="center" wrapText="true"/>
    </xf>
    <xf numFmtId="178" fontId="21" fillId="3" borderId="2" xfId="0" applyNumberFormat="true" applyFont="true" applyFill="true" applyBorder="true" applyAlignment="true">
      <alignment horizontal="center" vertical="center" wrapText="true"/>
    </xf>
    <xf numFmtId="178" fontId="12" fillId="0" borderId="10" xfId="0" applyNumberFormat="true" applyFont="true" applyBorder="true" applyAlignment="true">
      <alignment horizontal="center" vertical="center" wrapText="true"/>
    </xf>
    <xf numFmtId="178" fontId="22" fillId="0" borderId="2" xfId="0" applyNumberFormat="true" applyFont="true" applyBorder="true" applyAlignment="true">
      <alignment horizontal="center" vertical="center" wrapText="true"/>
    </xf>
    <xf numFmtId="178" fontId="24" fillId="0" borderId="10" xfId="0" applyNumberFormat="true" applyFont="true" applyBorder="true" applyAlignment="true">
      <alignment horizontal="center" vertical="center" wrapText="true"/>
    </xf>
    <xf numFmtId="181" fontId="24" fillId="0" borderId="10" xfId="0" applyNumberFormat="true" applyFont="true" applyBorder="true" applyAlignment="true">
      <alignment horizontal="center" vertical="center"/>
    </xf>
    <xf numFmtId="181" fontId="24" fillId="0" borderId="2" xfId="0" applyNumberFormat="true" applyFont="true" applyBorder="true" applyAlignment="true">
      <alignment horizontal="center" vertical="center"/>
    </xf>
    <xf numFmtId="181" fontId="24" fillId="0" borderId="2" xfId="0" applyNumberFormat="true" applyFont="true" applyBorder="true" applyAlignment="true">
      <alignment horizontal="center" vertical="center" wrapText="true"/>
    </xf>
    <xf numFmtId="181" fontId="24" fillId="0" borderId="10" xfId="0" applyNumberFormat="true" applyFont="true" applyBorder="true" applyAlignment="true">
      <alignment horizontal="center" vertical="center" wrapText="true"/>
    </xf>
    <xf numFmtId="178" fontId="13" fillId="0" borderId="10" xfId="0" applyNumberFormat="true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/>
    </xf>
    <xf numFmtId="0" fontId="24" fillId="0" borderId="0" xfId="0" applyFont="true" applyAlignment="true">
      <alignment vertical="center"/>
    </xf>
    <xf numFmtId="0" fontId="17" fillId="0" borderId="0" xfId="0" applyFont="true" applyAlignment="true">
      <alignment horizontal="left" vertical="center" wrapText="true"/>
    </xf>
    <xf numFmtId="0" fontId="18" fillId="0" borderId="0" xfId="0" applyFont="true" applyAlignment="true">
      <alignment horizontal="center" vertical="center" wrapText="true"/>
    </xf>
    <xf numFmtId="0" fontId="21" fillId="0" borderId="2" xfId="0" applyFont="true" applyBorder="true" applyAlignment="true">
      <alignment horizontal="center" vertical="center" wrapText="true"/>
    </xf>
    <xf numFmtId="0" fontId="21" fillId="0" borderId="3" xfId="0" applyFont="true" applyBorder="true" applyAlignment="true">
      <alignment horizontal="center" vertical="center" wrapText="true"/>
    </xf>
    <xf numFmtId="0" fontId="21" fillId="0" borderId="4" xfId="0" applyFont="true" applyBorder="true" applyAlignment="true">
      <alignment horizontal="center" vertical="center" wrapText="true"/>
    </xf>
    <xf numFmtId="0" fontId="21" fillId="0" borderId="11" xfId="0" applyFont="true" applyBorder="true" applyAlignment="true">
      <alignment horizontal="center" vertical="center" wrapText="true"/>
    </xf>
    <xf numFmtId="0" fontId="21" fillId="0" borderId="12" xfId="0" applyFont="true" applyBorder="true" applyAlignment="true">
      <alignment horizontal="center" vertical="center" wrapText="true"/>
    </xf>
    <xf numFmtId="0" fontId="21" fillId="0" borderId="5" xfId="0" applyFont="true" applyBorder="true" applyAlignment="true">
      <alignment horizontal="center" vertical="center" wrapText="true"/>
    </xf>
    <xf numFmtId="0" fontId="21" fillId="0" borderId="6" xfId="0" applyFont="true" applyBorder="true" applyAlignment="true">
      <alignment horizontal="center" vertical="center" wrapText="true"/>
    </xf>
    <xf numFmtId="0" fontId="23" fillId="0" borderId="2" xfId="0" applyFont="true" applyBorder="true" applyAlignment="true">
      <alignment horizontal="center" vertical="center" wrapText="true"/>
    </xf>
    <xf numFmtId="0" fontId="31" fillId="0" borderId="2" xfId="0" applyFont="true" applyBorder="true" applyAlignment="true">
      <alignment horizontal="center" vertical="center" wrapText="true"/>
    </xf>
    <xf numFmtId="177" fontId="22" fillId="0" borderId="2" xfId="0" applyNumberFormat="true" applyFont="true" applyBorder="true" applyAlignment="true">
      <alignment horizontal="center" vertical="center" wrapText="true"/>
    </xf>
    <xf numFmtId="177" fontId="24" fillId="0" borderId="2" xfId="0" applyNumberFormat="true" applyFont="true" applyBorder="true" applyAlignment="true">
      <alignment horizontal="center" vertical="center" wrapText="true"/>
    </xf>
    <xf numFmtId="177" fontId="2" fillId="0" borderId="0" xfId="0" applyNumberFormat="true" applyFont="true" applyAlignment="true">
      <alignment vertical="center"/>
    </xf>
    <xf numFmtId="0" fontId="2" fillId="0" borderId="0" xfId="0" applyFont="true" applyAlignment="true">
      <alignment horizontal="center" vertical="center" wrapText="true"/>
    </xf>
    <xf numFmtId="0" fontId="17" fillId="0" borderId="0" xfId="0" applyFont="true" applyAlignment="true">
      <alignment vertical="center" wrapText="true"/>
    </xf>
    <xf numFmtId="0" fontId="32" fillId="0" borderId="0" xfId="0" applyFont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0" fontId="11" fillId="0" borderId="9" xfId="0" applyFont="true" applyBorder="true" applyAlignment="true">
      <alignment horizontal="center" vertical="center" wrapText="true"/>
    </xf>
    <xf numFmtId="0" fontId="24" fillId="0" borderId="2" xfId="0" applyFont="true" applyBorder="true" applyAlignment="true">
      <alignment horizontal="center" vertical="center" wrapText="true"/>
    </xf>
    <xf numFmtId="0" fontId="30" fillId="0" borderId="2" xfId="0" applyFont="true" applyBorder="true" applyAlignment="true">
      <alignment horizontal="center" vertical="center" wrapText="true"/>
    </xf>
    <xf numFmtId="0" fontId="23" fillId="0" borderId="2" xfId="0" applyFont="true" applyBorder="true" applyAlignment="true">
      <alignment horizontal="center" vertical="center"/>
    </xf>
    <xf numFmtId="176" fontId="24" fillId="0" borderId="2" xfId="0" applyNumberFormat="true" applyFont="true" applyBorder="true" applyAlignment="true">
      <alignment horizontal="center" vertical="center" wrapText="true"/>
    </xf>
    <xf numFmtId="0" fontId="23" fillId="0" borderId="7" xfId="0" applyFont="true" applyBorder="true" applyAlignment="true">
      <alignment horizontal="center" vertical="center" wrapText="true"/>
    </xf>
    <xf numFmtId="0" fontId="23" fillId="0" borderId="9" xfId="0" applyFont="true" applyBorder="true" applyAlignment="true">
      <alignment horizontal="center" vertical="center" wrapText="true"/>
    </xf>
    <xf numFmtId="0" fontId="23" fillId="0" borderId="13" xfId="0" applyFont="true" applyBorder="true" applyAlignment="true">
      <alignment horizontal="center" vertical="center" wrapText="true"/>
    </xf>
    <xf numFmtId="0" fontId="23" fillId="0" borderId="8" xfId="0" applyFont="true" applyBorder="true" applyAlignment="true">
      <alignment horizontal="center" vertical="center" wrapText="true"/>
    </xf>
    <xf numFmtId="0" fontId="11" fillId="0" borderId="14" xfId="0" applyFont="true" applyBorder="true" applyAlignment="true">
      <alignment horizontal="center" vertical="center" wrapText="true"/>
    </xf>
    <xf numFmtId="0" fontId="11" fillId="0" borderId="10" xfId="0" applyFont="true" applyBorder="true" applyAlignment="true">
      <alignment horizontal="center" vertical="center" wrapText="true"/>
    </xf>
    <xf numFmtId="0" fontId="31" fillId="0" borderId="9" xfId="0" applyFont="true" applyBorder="true" applyAlignment="true">
      <alignment horizontal="center" vertical="center" wrapText="true"/>
    </xf>
    <xf numFmtId="176" fontId="22" fillId="0" borderId="2" xfId="0" applyNumberFormat="true" applyFont="true" applyBorder="true" applyAlignment="true">
      <alignment horizontal="center" vertical="center" wrapText="true"/>
    </xf>
    <xf numFmtId="0" fontId="24" fillId="0" borderId="0" xfId="0" applyFont="true" applyAlignment="true">
      <alignment horizontal="center" vertical="center" wrapText="true"/>
    </xf>
    <xf numFmtId="0" fontId="22" fillId="0" borderId="0" xfId="0" applyFont="true" applyAlignment="true">
      <alignment horizontal="center" vertical="center" wrapText="true"/>
    </xf>
    <xf numFmtId="0" fontId="21" fillId="0" borderId="7" xfId="0" applyFont="true" applyBorder="true" applyAlignment="true">
      <alignment horizontal="center" vertical="center" wrapText="true"/>
    </xf>
    <xf numFmtId="0" fontId="21" fillId="0" borderId="8" xfId="0" applyFont="true" applyBorder="true" applyAlignment="true">
      <alignment horizontal="center" vertical="center" wrapText="true"/>
    </xf>
    <xf numFmtId="177" fontId="2" fillId="0" borderId="0" xfId="0" applyNumberFormat="true" applyFont="true" applyAlignment="true">
      <alignment horizontal="center" vertical="center" wrapText="true"/>
    </xf>
    <xf numFmtId="0" fontId="21" fillId="0" borderId="9" xfId="0" applyFont="true" applyBorder="true" applyAlignment="true">
      <alignment horizontal="center" vertical="center" wrapText="true"/>
    </xf>
    <xf numFmtId="0" fontId="24" fillId="0" borderId="1" xfId="0" applyFont="true" applyBorder="true" applyAlignment="true">
      <alignment horizontal="center" vertical="center" wrapText="true"/>
    </xf>
    <xf numFmtId="0" fontId="21" fillId="0" borderId="14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1" fillId="0" borderId="10" xfId="0" applyFont="true" applyBorder="true" applyAlignment="true">
      <alignment horizontal="center" vertical="center" wrapText="true"/>
    </xf>
    <xf numFmtId="0" fontId="32" fillId="0" borderId="0" xfId="0" applyFont="true"/>
    <xf numFmtId="0" fontId="17" fillId="0" borderId="0" xfId="0" applyNumberFormat="true" applyFont="true" applyFill="true" applyBorder="true" applyAlignment="true" applyProtection="true">
      <alignment horizontal="left" vertical="center"/>
    </xf>
    <xf numFmtId="0" fontId="18" fillId="0" borderId="0" xfId="0" applyFont="true" applyBorder="true" applyAlignment="true">
      <alignment horizontal="center" vertical="center" wrapText="true"/>
    </xf>
    <xf numFmtId="0" fontId="33" fillId="0" borderId="1" xfId="0" applyFont="true" applyBorder="true" applyAlignment="true">
      <alignment horizontal="left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31" fillId="0" borderId="2" xfId="0" applyFont="true" applyFill="true" applyBorder="true" applyAlignment="true">
      <alignment horizontal="center" vertical="center" wrapText="true"/>
    </xf>
    <xf numFmtId="176" fontId="22" fillId="0" borderId="2" xfId="0" applyNumberFormat="true" applyFont="true" applyBorder="true"/>
    <xf numFmtId="0" fontId="34" fillId="0" borderId="1" xfId="0" applyFont="true" applyBorder="true" applyAlignment="true">
      <alignment horizontal="right" vertical="center" wrapText="true"/>
    </xf>
    <xf numFmtId="0" fontId="35" fillId="0" borderId="0" xfId="0" applyFont="true" applyAlignment="true">
      <alignment horizontal="center" vertical="center" wrapText="true"/>
    </xf>
  </cellXfs>
  <cellStyles count="50">
    <cellStyle name="常规" xfId="0" builtinId="0"/>
    <cellStyle name="常规 4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view="pageBreakPreview" zoomScaleNormal="100" zoomScaleSheetLayoutView="100" workbookViewId="0">
      <selection activeCell="A1" sqref="A1:M1"/>
    </sheetView>
  </sheetViews>
  <sheetFormatPr defaultColWidth="9" defaultRowHeight="13.5"/>
  <cols>
    <col min="1" max="1" width="16.875" style="21" customWidth="true"/>
    <col min="2" max="2" width="12.125" style="21" customWidth="true"/>
    <col min="3" max="4" width="10.875" style="21" customWidth="true"/>
    <col min="5" max="5" width="10.375" style="21" customWidth="true"/>
    <col min="6" max="6" width="10.875" style="21" customWidth="true"/>
    <col min="7" max="7" width="10.625" style="21" customWidth="true"/>
    <col min="8" max="8" width="9.75833333333333" style="21" customWidth="true"/>
    <col min="9" max="9" width="12.5" style="21" customWidth="true"/>
    <col min="10" max="10" width="10.625" style="21" customWidth="true"/>
    <col min="11" max="11" width="10.875" style="21" customWidth="true"/>
    <col min="12" max="12" width="9.75833333333333" style="21" customWidth="true"/>
    <col min="13" max="13" width="9.625" style="21" customWidth="true"/>
    <col min="14" max="16384" width="9" style="21"/>
  </cols>
  <sheetData>
    <row r="1" ht="19.65" customHeight="true" spans="1:13">
      <c r="A1" s="12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9" customHeight="true" spans="1:1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ht="13.85" customHeight="true" spans="1:13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8" t="s">
        <v>2</v>
      </c>
      <c r="M3" s="128"/>
    </row>
    <row r="4" s="96" customFormat="true" ht="15.3" customHeight="true" spans="1:13">
      <c r="A4" s="125" t="s">
        <v>3</v>
      </c>
      <c r="B4" s="125" t="s">
        <v>4</v>
      </c>
      <c r="C4" s="125" t="s">
        <v>5</v>
      </c>
      <c r="D4" s="125" t="s">
        <v>6</v>
      </c>
      <c r="E4" s="125" t="s">
        <v>7</v>
      </c>
      <c r="F4" s="125" t="s">
        <v>8</v>
      </c>
      <c r="G4" s="125" t="s">
        <v>9</v>
      </c>
      <c r="H4" s="125" t="s">
        <v>10</v>
      </c>
      <c r="I4" s="125" t="s">
        <v>11</v>
      </c>
      <c r="J4" s="125" t="s">
        <v>12</v>
      </c>
      <c r="K4" s="125" t="s">
        <v>13</v>
      </c>
      <c r="L4" s="125" t="s">
        <v>14</v>
      </c>
      <c r="M4" s="125" t="s">
        <v>15</v>
      </c>
    </row>
    <row r="5" s="94" customFormat="true" ht="14.55" customHeight="true" spans="1:13">
      <c r="A5" s="89" t="s">
        <v>16</v>
      </c>
      <c r="B5" s="102">
        <v>2.4657999</v>
      </c>
      <c r="C5" s="102">
        <v>0.4659369</v>
      </c>
      <c r="D5" s="102">
        <v>0.2317878</v>
      </c>
      <c r="E5" s="102">
        <v>0.0456204</v>
      </c>
      <c r="F5" s="102">
        <v>0.0008097</v>
      </c>
      <c r="G5" s="102"/>
      <c r="H5" s="102">
        <v>1.04924145</v>
      </c>
      <c r="I5" s="102"/>
      <c r="J5" s="102">
        <v>9.63e-5</v>
      </c>
      <c r="K5" s="102">
        <v>0.3444558</v>
      </c>
      <c r="L5" s="102">
        <v>0.12685815</v>
      </c>
      <c r="M5" s="102">
        <v>0.2009934</v>
      </c>
    </row>
    <row r="6" s="94" customFormat="true" ht="14.55" customHeight="true" spans="1:13">
      <c r="A6" s="89" t="s">
        <v>17</v>
      </c>
      <c r="B6" s="102">
        <v>6.29381174999999</v>
      </c>
      <c r="C6" s="102">
        <v>3.0953739</v>
      </c>
      <c r="D6" s="102">
        <v>1.822602</v>
      </c>
      <c r="E6" s="102">
        <v>0.0441447</v>
      </c>
      <c r="F6" s="102"/>
      <c r="G6" s="102"/>
      <c r="H6" s="102">
        <v>0.2962278</v>
      </c>
      <c r="I6" s="102"/>
      <c r="J6" s="102">
        <v>0.00040395</v>
      </c>
      <c r="K6" s="102">
        <v>0.643266599999999</v>
      </c>
      <c r="L6" s="102">
        <v>0.17614455</v>
      </c>
      <c r="M6" s="102">
        <v>0.21564825</v>
      </c>
    </row>
    <row r="7" s="94" customFormat="true" ht="14.55" customHeight="true" spans="1:13">
      <c r="A7" s="89" t="s">
        <v>18</v>
      </c>
      <c r="B7" s="102">
        <v>2.89301235</v>
      </c>
      <c r="C7" s="102">
        <v>1.6262082</v>
      </c>
      <c r="D7" s="102">
        <v>0.3258675</v>
      </c>
      <c r="E7" s="102">
        <v>0.04262085</v>
      </c>
      <c r="F7" s="102">
        <v>0.00074235</v>
      </c>
      <c r="G7" s="102">
        <v>0.0001878</v>
      </c>
      <c r="H7" s="102">
        <v>0.17170365</v>
      </c>
      <c r="I7" s="102"/>
      <c r="J7" s="102"/>
      <c r="K7" s="102">
        <v>0.378668249999999</v>
      </c>
      <c r="L7" s="102">
        <v>0.17049285</v>
      </c>
      <c r="M7" s="102">
        <v>0.1765209</v>
      </c>
    </row>
    <row r="8" s="94" customFormat="true" ht="14.55" customHeight="true" spans="1:13">
      <c r="A8" s="89" t="s">
        <v>19</v>
      </c>
      <c r="B8" s="102">
        <v>9.46104989999999</v>
      </c>
      <c r="C8" s="102">
        <v>3.4030509</v>
      </c>
      <c r="D8" s="102">
        <v>3.4567356</v>
      </c>
      <c r="E8" s="102">
        <v>0.11135265</v>
      </c>
      <c r="F8" s="102">
        <v>0.00620895</v>
      </c>
      <c r="G8" s="102"/>
      <c r="H8" s="102">
        <v>0.3722658</v>
      </c>
      <c r="I8" s="102"/>
      <c r="J8" s="102">
        <v>0.00330735</v>
      </c>
      <c r="K8" s="102">
        <v>1.2660858</v>
      </c>
      <c r="L8" s="102">
        <v>0.3224577</v>
      </c>
      <c r="M8" s="102">
        <v>0.51958515</v>
      </c>
    </row>
    <row r="9" s="94" customFormat="true" ht="14.55" customHeight="true" spans="1:13">
      <c r="A9" s="89" t="s">
        <v>20</v>
      </c>
      <c r="B9" s="102">
        <v>9.1649148</v>
      </c>
      <c r="C9" s="102">
        <v>4.6455567</v>
      </c>
      <c r="D9" s="102">
        <v>2.79187335</v>
      </c>
      <c r="E9" s="102">
        <v>0.06053175</v>
      </c>
      <c r="F9" s="102">
        <v>0.0094086</v>
      </c>
      <c r="G9" s="102"/>
      <c r="H9" s="102">
        <v>0.4199283</v>
      </c>
      <c r="I9" s="102"/>
      <c r="J9" s="102">
        <v>0.01707135</v>
      </c>
      <c r="K9" s="102">
        <v>0.76903335</v>
      </c>
      <c r="L9" s="102">
        <v>0.05357625</v>
      </c>
      <c r="M9" s="102">
        <v>0.39793515</v>
      </c>
    </row>
    <row r="10" s="94" customFormat="true" ht="14.55" customHeight="true" spans="1:13">
      <c r="A10" s="89" t="s">
        <v>21</v>
      </c>
      <c r="B10" s="102">
        <v>3.6793101</v>
      </c>
      <c r="C10" s="102">
        <v>1.97599365</v>
      </c>
      <c r="D10" s="102">
        <v>0.8364471</v>
      </c>
      <c r="E10" s="102">
        <v>0.0183081</v>
      </c>
      <c r="F10" s="102"/>
      <c r="G10" s="102"/>
      <c r="H10" s="102">
        <v>0.12459045</v>
      </c>
      <c r="I10" s="102"/>
      <c r="J10" s="102">
        <v>0.0037797</v>
      </c>
      <c r="K10" s="102">
        <v>0.5305686</v>
      </c>
      <c r="L10" s="102">
        <v>0.0579435</v>
      </c>
      <c r="M10" s="102">
        <v>0.131679</v>
      </c>
    </row>
    <row r="11" s="94" customFormat="true" ht="14.55" customHeight="true" spans="1:16">
      <c r="A11" s="89" t="s">
        <v>22</v>
      </c>
      <c r="B11" s="102">
        <v>3.2334642</v>
      </c>
      <c r="C11" s="102">
        <v>1.3035405</v>
      </c>
      <c r="D11" s="102">
        <v>0.61552185</v>
      </c>
      <c r="E11" s="102">
        <v>0.0620121</v>
      </c>
      <c r="F11" s="102">
        <v>0.00406365</v>
      </c>
      <c r="G11" s="102"/>
      <c r="H11" s="102">
        <v>0.3726957</v>
      </c>
      <c r="I11" s="102"/>
      <c r="J11" s="102">
        <v>0.0002616</v>
      </c>
      <c r="K11" s="102">
        <v>0.42087</v>
      </c>
      <c r="L11" s="102">
        <v>0.1302774</v>
      </c>
      <c r="M11" s="102">
        <v>0.3242214</v>
      </c>
      <c r="P11" s="129"/>
    </row>
    <row r="12" s="94" customFormat="true" ht="14.55" customHeight="true" spans="1:13">
      <c r="A12" s="89" t="s">
        <v>23</v>
      </c>
      <c r="B12" s="102">
        <v>2.980467</v>
      </c>
      <c r="C12" s="102">
        <v>1.233759</v>
      </c>
      <c r="D12" s="102">
        <v>0.3038199</v>
      </c>
      <c r="E12" s="102">
        <v>0.0317148</v>
      </c>
      <c r="F12" s="102">
        <v>0.0012711</v>
      </c>
      <c r="G12" s="102">
        <v>0.00020415</v>
      </c>
      <c r="H12" s="102">
        <v>0.13620165</v>
      </c>
      <c r="I12" s="102">
        <v>0.00139695</v>
      </c>
      <c r="J12" s="102">
        <v>0.00022845</v>
      </c>
      <c r="K12" s="102">
        <v>0.6809274</v>
      </c>
      <c r="L12" s="102">
        <v>0.16758585</v>
      </c>
      <c r="M12" s="102">
        <v>0.42335775</v>
      </c>
    </row>
    <row r="13" s="94" customFormat="true" ht="14.55" customHeight="true" spans="1:13">
      <c r="A13" s="89" t="s">
        <v>24</v>
      </c>
      <c r="B13" s="102">
        <v>4.7662434</v>
      </c>
      <c r="C13" s="102">
        <v>2.70891645</v>
      </c>
      <c r="D13" s="102">
        <v>1.0416264</v>
      </c>
      <c r="E13" s="102">
        <v>0.03309465</v>
      </c>
      <c r="F13" s="102">
        <v>0.00013605</v>
      </c>
      <c r="G13" s="102"/>
      <c r="H13" s="102">
        <v>0.00867225</v>
      </c>
      <c r="I13" s="102"/>
      <c r="J13" s="102">
        <v>0.0005637</v>
      </c>
      <c r="K13" s="102">
        <v>0.619525199999999</v>
      </c>
      <c r="L13" s="102">
        <v>0.0497775</v>
      </c>
      <c r="M13" s="102">
        <v>0.3039312</v>
      </c>
    </row>
    <row r="14" s="94" customFormat="true" ht="14.55" customHeight="true" spans="1:13">
      <c r="A14" s="89" t="s">
        <v>25</v>
      </c>
      <c r="B14" s="102">
        <v>5.48147805</v>
      </c>
      <c r="C14" s="102">
        <v>2.5844097</v>
      </c>
      <c r="D14" s="102">
        <v>1.2592962</v>
      </c>
      <c r="E14" s="102">
        <v>0.0625027500000001</v>
      </c>
      <c r="F14" s="102">
        <v>0.00043965</v>
      </c>
      <c r="G14" s="102"/>
      <c r="H14" s="102">
        <v>0.3224442</v>
      </c>
      <c r="I14" s="102">
        <v>0.0010146</v>
      </c>
      <c r="J14" s="102">
        <v>0.0005211</v>
      </c>
      <c r="K14" s="102">
        <v>0.7822284</v>
      </c>
      <c r="L14" s="102">
        <v>0.1369083</v>
      </c>
      <c r="M14" s="102">
        <v>0.33171315</v>
      </c>
    </row>
    <row r="15" s="94" customFormat="true" ht="14.55" customHeight="true" spans="1:13">
      <c r="A15" s="89" t="s">
        <v>26</v>
      </c>
      <c r="B15" s="102">
        <v>7.62762255</v>
      </c>
      <c r="C15" s="102">
        <v>3.8709675</v>
      </c>
      <c r="D15" s="102">
        <v>1.14525255</v>
      </c>
      <c r="E15" s="102">
        <v>0.0948040500000001</v>
      </c>
      <c r="F15" s="102">
        <v>0.0021024</v>
      </c>
      <c r="G15" s="102"/>
      <c r="H15" s="102">
        <v>0.24070485</v>
      </c>
      <c r="I15" s="102">
        <v>0.002091</v>
      </c>
      <c r="J15" s="102">
        <v>0.00030855</v>
      </c>
      <c r="K15" s="102">
        <v>1.2395928</v>
      </c>
      <c r="L15" s="102">
        <v>0.40474845</v>
      </c>
      <c r="M15" s="102">
        <v>0.6270504</v>
      </c>
    </row>
    <row r="16" s="94" customFormat="true" ht="14.55" customHeight="true" spans="1:13">
      <c r="A16" s="89" t="s">
        <v>27</v>
      </c>
      <c r="B16" s="102">
        <v>0.3421176</v>
      </c>
      <c r="C16" s="102">
        <v>0.2054667</v>
      </c>
      <c r="D16" s="102">
        <v>0.0489621</v>
      </c>
      <c r="E16" s="102">
        <v>0.0022656</v>
      </c>
      <c r="F16" s="102"/>
      <c r="G16" s="102"/>
      <c r="H16" s="102">
        <v>0.01165305</v>
      </c>
      <c r="I16" s="102">
        <v>0.00155355</v>
      </c>
      <c r="J16" s="102"/>
      <c r="K16" s="102">
        <v>0.0206862</v>
      </c>
      <c r="L16" s="102">
        <v>0.00286005</v>
      </c>
      <c r="M16" s="102">
        <v>0.04867035</v>
      </c>
    </row>
    <row r="17" s="94" customFormat="true" ht="14.55" customHeight="true" spans="1:13">
      <c r="A17" s="89" t="s">
        <v>28</v>
      </c>
      <c r="B17" s="102">
        <v>4.4769876</v>
      </c>
      <c r="C17" s="102">
        <v>1.30107465</v>
      </c>
      <c r="D17" s="102">
        <v>0.7369509</v>
      </c>
      <c r="E17" s="102">
        <v>0.1733097</v>
      </c>
      <c r="F17" s="102">
        <v>0.00157665</v>
      </c>
      <c r="G17" s="102">
        <v>0.0027324</v>
      </c>
      <c r="H17" s="102">
        <v>0.3744594</v>
      </c>
      <c r="I17" s="102">
        <v>0.00099555</v>
      </c>
      <c r="J17" s="102">
        <v>0.00053715</v>
      </c>
      <c r="K17" s="102">
        <v>1.02028635</v>
      </c>
      <c r="L17" s="102">
        <v>0.25514685</v>
      </c>
      <c r="M17" s="102">
        <v>0.609918</v>
      </c>
    </row>
    <row r="18" s="94" customFormat="true" ht="14.55" customHeight="true" spans="1:13">
      <c r="A18" s="89" t="s">
        <v>29</v>
      </c>
      <c r="B18" s="102">
        <v>1.26888315</v>
      </c>
      <c r="C18" s="102">
        <v>0.4887156</v>
      </c>
      <c r="D18" s="102">
        <v>0.3501735</v>
      </c>
      <c r="E18" s="102">
        <v>0.02136</v>
      </c>
      <c r="F18" s="102">
        <v>0.00065955</v>
      </c>
      <c r="G18" s="102"/>
      <c r="H18" s="102">
        <v>0.14021295</v>
      </c>
      <c r="I18" s="102"/>
      <c r="J18" s="102">
        <v>0.000648</v>
      </c>
      <c r="K18" s="102">
        <v>0.14808915</v>
      </c>
      <c r="L18" s="102">
        <v>0.04978575</v>
      </c>
      <c r="M18" s="102">
        <v>0.06923865</v>
      </c>
    </row>
    <row r="19" s="94" customFormat="true" ht="14.55" customHeight="true" spans="1:13">
      <c r="A19" s="89" t="s">
        <v>30</v>
      </c>
      <c r="B19" s="102">
        <v>3.2452557</v>
      </c>
      <c r="C19" s="102">
        <v>1.29028275</v>
      </c>
      <c r="D19" s="102">
        <v>0.8271918</v>
      </c>
      <c r="E19" s="102">
        <v>0.0322614</v>
      </c>
      <c r="F19" s="102"/>
      <c r="G19" s="102"/>
      <c r="H19" s="102">
        <v>0.37301535</v>
      </c>
      <c r="I19" s="102"/>
      <c r="J19" s="102">
        <v>0.0023577</v>
      </c>
      <c r="K19" s="102">
        <v>0.5013882</v>
      </c>
      <c r="L19" s="102">
        <v>0.0342687</v>
      </c>
      <c r="M19" s="102">
        <v>0.1844898</v>
      </c>
    </row>
    <row r="20" s="94" customFormat="true" ht="14.55" customHeight="true" spans="1:13">
      <c r="A20" s="89" t="s">
        <v>31</v>
      </c>
      <c r="B20" s="102">
        <v>4.0492668</v>
      </c>
      <c r="C20" s="102">
        <v>2.2633425</v>
      </c>
      <c r="D20" s="102">
        <v>0.8073861</v>
      </c>
      <c r="E20" s="102">
        <v>0.05835435</v>
      </c>
      <c r="F20" s="102">
        <v>0.0014187</v>
      </c>
      <c r="G20" s="102">
        <v>0.0001092</v>
      </c>
      <c r="H20" s="102">
        <v>0.1007487</v>
      </c>
      <c r="I20" s="102"/>
      <c r="J20" s="102">
        <v>7.47e-5</v>
      </c>
      <c r="K20" s="102">
        <v>0.43337205</v>
      </c>
      <c r="L20" s="102">
        <v>0.1792245</v>
      </c>
      <c r="M20" s="102">
        <v>0.205236</v>
      </c>
    </row>
    <row r="21" s="94" customFormat="true" ht="14.55" customHeight="true" spans="1:13">
      <c r="A21" s="89" t="s">
        <v>32</v>
      </c>
      <c r="B21" s="102">
        <v>3.36460575</v>
      </c>
      <c r="C21" s="102">
        <v>1.02699645</v>
      </c>
      <c r="D21" s="102">
        <v>0.71735415</v>
      </c>
      <c r="E21" s="102">
        <v>0.05417865</v>
      </c>
      <c r="F21" s="102">
        <v>0.02173485</v>
      </c>
      <c r="G21" s="102">
        <v>0.0010473</v>
      </c>
      <c r="H21" s="102">
        <v>0.0867999</v>
      </c>
      <c r="I21" s="102">
        <v>0.06326565</v>
      </c>
      <c r="J21" s="102">
        <v>0.01015545</v>
      </c>
      <c r="K21" s="102">
        <v>0.415606200000001</v>
      </c>
      <c r="L21" s="102">
        <v>0.0803022</v>
      </c>
      <c r="M21" s="102">
        <v>0.88716495</v>
      </c>
    </row>
    <row r="22" s="94" customFormat="true" ht="14.55" customHeight="true" spans="1:13">
      <c r="A22" s="89" t="s">
        <v>33</v>
      </c>
      <c r="B22" s="102">
        <v>3.80794635</v>
      </c>
      <c r="C22" s="102">
        <v>1.0156992</v>
      </c>
      <c r="D22" s="102">
        <v>0.838420500000001</v>
      </c>
      <c r="E22" s="102">
        <v>0.1191141</v>
      </c>
      <c r="F22" s="102">
        <v>0.00977625</v>
      </c>
      <c r="G22" s="102">
        <v>0.0038328</v>
      </c>
      <c r="H22" s="102">
        <v>0.2917746</v>
      </c>
      <c r="I22" s="102">
        <v>0.00088005</v>
      </c>
      <c r="J22" s="102"/>
      <c r="K22" s="102">
        <v>0.693099749999999</v>
      </c>
      <c r="L22" s="102">
        <v>0.5261454</v>
      </c>
      <c r="M22" s="102">
        <v>0.3092037</v>
      </c>
    </row>
    <row r="23" s="94" customFormat="true" ht="14.55" customHeight="true" spans="1:13">
      <c r="A23" s="89" t="s">
        <v>34</v>
      </c>
      <c r="B23" s="102">
        <v>3.5003283</v>
      </c>
      <c r="C23" s="102">
        <v>0.9840192</v>
      </c>
      <c r="D23" s="102">
        <v>0.771093</v>
      </c>
      <c r="E23" s="102">
        <v>0.0764955</v>
      </c>
      <c r="F23" s="102">
        <v>0.00125445</v>
      </c>
      <c r="G23" s="102"/>
      <c r="H23" s="102">
        <v>0.4947408</v>
      </c>
      <c r="I23" s="102">
        <v>0.0020175</v>
      </c>
      <c r="J23" s="102">
        <v>0.0003825</v>
      </c>
      <c r="K23" s="102">
        <v>0.636126</v>
      </c>
      <c r="L23" s="102">
        <v>0.09764265</v>
      </c>
      <c r="M23" s="102">
        <v>0.4365567</v>
      </c>
    </row>
    <row r="24" s="94" customFormat="true" ht="14.55" customHeight="true" spans="1:13">
      <c r="A24" s="89" t="s">
        <v>35</v>
      </c>
      <c r="B24" s="102">
        <v>2.31629115</v>
      </c>
      <c r="C24" s="102">
        <v>0.41205375</v>
      </c>
      <c r="D24" s="102">
        <v>0.2016087</v>
      </c>
      <c r="E24" s="102">
        <v>0.0327918</v>
      </c>
      <c r="F24" s="102">
        <v>0.0105066</v>
      </c>
      <c r="G24" s="102"/>
      <c r="H24" s="102">
        <v>0.00450525</v>
      </c>
      <c r="I24" s="102">
        <v>0.1739715</v>
      </c>
      <c r="J24" s="102">
        <v>0.00440295</v>
      </c>
      <c r="K24" s="102">
        <v>0.25682745</v>
      </c>
      <c r="L24" s="102">
        <v>0.06952755</v>
      </c>
      <c r="M24" s="102">
        <v>1.1500956</v>
      </c>
    </row>
    <row r="25" s="94" customFormat="true" ht="14.55" customHeight="true" spans="1:13">
      <c r="A25" s="89" t="s">
        <v>36</v>
      </c>
      <c r="B25" s="102">
        <v>0.17653935</v>
      </c>
      <c r="C25" s="102">
        <v>0.04690365</v>
      </c>
      <c r="D25" s="102">
        <v>0.0536523</v>
      </c>
      <c r="E25" s="102">
        <v>0.00259095</v>
      </c>
      <c r="F25" s="102"/>
      <c r="G25" s="102"/>
      <c r="H25" s="102">
        <v>0.04639785</v>
      </c>
      <c r="I25" s="102"/>
      <c r="J25" s="102"/>
      <c r="K25" s="102">
        <v>0.0089892</v>
      </c>
      <c r="L25" s="102">
        <v>0.00239595</v>
      </c>
      <c r="M25" s="102">
        <v>0.01560945</v>
      </c>
    </row>
    <row r="26" s="94" customFormat="true" ht="14.55" customHeight="true" spans="1:13">
      <c r="A26" s="89" t="s">
        <v>37</v>
      </c>
      <c r="B26" s="102">
        <v>0.0177729</v>
      </c>
      <c r="C26" s="102">
        <v>0.00496515</v>
      </c>
      <c r="D26" s="102">
        <v>0.0037995</v>
      </c>
      <c r="E26" s="102">
        <v>0.00025485</v>
      </c>
      <c r="F26" s="102"/>
      <c r="G26" s="102"/>
      <c r="H26" s="102">
        <v>0.00267345</v>
      </c>
      <c r="I26" s="102"/>
      <c r="J26" s="102"/>
      <c r="K26" s="102">
        <v>0.00231015</v>
      </c>
      <c r="L26" s="102">
        <v>0.00203535</v>
      </c>
      <c r="M26" s="102">
        <v>0.00173445</v>
      </c>
    </row>
    <row r="27" s="94" customFormat="true" ht="14.55" customHeight="true" spans="1:13">
      <c r="A27" s="89" t="s">
        <v>38</v>
      </c>
      <c r="B27" s="102">
        <v>1.3785357</v>
      </c>
      <c r="C27" s="102">
        <v>0.8314956</v>
      </c>
      <c r="D27" s="102">
        <v>0.1086603</v>
      </c>
      <c r="E27" s="102">
        <v>0.0248892</v>
      </c>
      <c r="F27" s="102">
        <v>0.0001428</v>
      </c>
      <c r="G27" s="102">
        <v>0.00998895</v>
      </c>
      <c r="H27" s="102">
        <v>0.03921825</v>
      </c>
      <c r="I27" s="102"/>
      <c r="J27" s="102">
        <v>0.00045765</v>
      </c>
      <c r="K27" s="102">
        <v>0.2031867</v>
      </c>
      <c r="L27" s="102">
        <v>0.0534636</v>
      </c>
      <c r="M27" s="102">
        <v>0.10703265</v>
      </c>
    </row>
    <row r="28" s="94" customFormat="true" ht="14.55" customHeight="true" spans="1:13">
      <c r="A28" s="89" t="s">
        <v>39</v>
      </c>
      <c r="B28" s="102">
        <v>3.30875355</v>
      </c>
      <c r="C28" s="102">
        <v>1.25368125</v>
      </c>
      <c r="D28" s="102">
        <v>1.0378701</v>
      </c>
      <c r="E28" s="102">
        <v>0.0233223</v>
      </c>
      <c r="F28" s="102">
        <v>0.06108075</v>
      </c>
      <c r="G28" s="102">
        <v>0.01134675</v>
      </c>
      <c r="H28" s="102">
        <v>0.1958907</v>
      </c>
      <c r="I28" s="102"/>
      <c r="J28" s="102"/>
      <c r="K28" s="102">
        <v>0.4994955</v>
      </c>
      <c r="L28" s="102">
        <v>0.04933845</v>
      </c>
      <c r="M28" s="102">
        <v>0.17672775</v>
      </c>
    </row>
    <row r="29" s="94" customFormat="true" ht="14.55" customHeight="true" spans="1:13">
      <c r="A29" s="89" t="s">
        <v>40</v>
      </c>
      <c r="B29" s="102">
        <v>0.77222835</v>
      </c>
      <c r="C29" s="102">
        <v>0.2026344</v>
      </c>
      <c r="D29" s="102">
        <v>0.28193445</v>
      </c>
      <c r="E29" s="102">
        <v>0.00228345</v>
      </c>
      <c r="F29" s="102"/>
      <c r="G29" s="102"/>
      <c r="H29" s="102">
        <v>0.00341055</v>
      </c>
      <c r="I29" s="102"/>
      <c r="J29" s="102">
        <v>0.1520157</v>
      </c>
      <c r="K29" s="102">
        <v>0.0772062</v>
      </c>
      <c r="L29" s="102">
        <v>0.01423095</v>
      </c>
      <c r="M29" s="102">
        <v>0.03851265</v>
      </c>
    </row>
    <row r="30" s="94" customFormat="true" ht="14.55" customHeight="true" spans="1:13">
      <c r="A30" s="89" t="s">
        <v>41</v>
      </c>
      <c r="B30" s="102">
        <v>5.4239871</v>
      </c>
      <c r="C30" s="102">
        <v>1.26180255</v>
      </c>
      <c r="D30" s="102">
        <v>1.32376605</v>
      </c>
      <c r="E30" s="102">
        <v>0.0791901</v>
      </c>
      <c r="F30" s="102">
        <v>0.01888695</v>
      </c>
      <c r="G30" s="102">
        <v>0.00024975</v>
      </c>
      <c r="H30" s="102">
        <v>1.3431846</v>
      </c>
      <c r="I30" s="102"/>
      <c r="J30" s="102">
        <v>0.00013545</v>
      </c>
      <c r="K30" s="102">
        <v>0.68096385</v>
      </c>
      <c r="L30" s="102">
        <v>0.2992842</v>
      </c>
      <c r="M30" s="102">
        <v>0.4165236</v>
      </c>
    </row>
    <row r="31" s="94" customFormat="true" ht="14.55" customHeight="true" spans="1:13">
      <c r="A31" s="89" t="s">
        <v>42</v>
      </c>
      <c r="B31" s="102">
        <v>3.22809915</v>
      </c>
      <c r="C31" s="102">
        <v>1.2831999</v>
      </c>
      <c r="D31" s="102">
        <v>0.764985599999999</v>
      </c>
      <c r="E31" s="102">
        <v>0.0714067500000001</v>
      </c>
      <c r="F31" s="102">
        <v>0.0005436</v>
      </c>
      <c r="G31" s="102"/>
      <c r="H31" s="102">
        <v>0.18915615</v>
      </c>
      <c r="I31" s="102">
        <v>0.0001077</v>
      </c>
      <c r="J31" s="102"/>
      <c r="K31" s="102">
        <v>0.5302257</v>
      </c>
      <c r="L31" s="102">
        <v>0.159651</v>
      </c>
      <c r="M31" s="102">
        <v>0.22882275</v>
      </c>
    </row>
    <row r="32" s="94" customFormat="true" ht="14.55" customHeight="true" spans="1:13">
      <c r="A32" s="89" t="s">
        <v>43</v>
      </c>
      <c r="B32" s="102">
        <v>3.7976907</v>
      </c>
      <c r="C32" s="102">
        <v>1.75039815</v>
      </c>
      <c r="D32" s="102">
        <v>1.15456965</v>
      </c>
      <c r="E32" s="102">
        <v>0.0440844</v>
      </c>
      <c r="F32" s="102">
        <v>0.00264195</v>
      </c>
      <c r="G32" s="102">
        <v>0.00139335</v>
      </c>
      <c r="H32" s="102">
        <v>0.203718</v>
      </c>
      <c r="I32" s="102"/>
      <c r="J32" s="102">
        <v>0.0002334</v>
      </c>
      <c r="K32" s="102">
        <v>0.37443</v>
      </c>
      <c r="L32" s="102">
        <v>0.03747675</v>
      </c>
      <c r="M32" s="102">
        <v>0.22874505</v>
      </c>
    </row>
    <row r="33" s="121" customFormat="true" ht="15.3" customHeight="true" spans="1:13">
      <c r="A33" s="126" t="s">
        <v>44</v>
      </c>
      <c r="B33" s="127">
        <f>SUM(B5:B32)</f>
        <v>102.5224632</v>
      </c>
      <c r="C33" s="127">
        <f t="shared" ref="C33:M33" si="0">SUM(C5:C32)</f>
        <v>42.53644485</v>
      </c>
      <c r="D33" s="127">
        <f t="shared" si="0"/>
        <v>23.85920895</v>
      </c>
      <c r="E33" s="127">
        <f t="shared" si="0"/>
        <v>1.4248599</v>
      </c>
      <c r="F33" s="127">
        <f t="shared" si="0"/>
        <v>0.15540555</v>
      </c>
      <c r="G33" s="127">
        <f t="shared" si="0"/>
        <v>0.03109245</v>
      </c>
      <c r="H33" s="127">
        <f t="shared" si="0"/>
        <v>7.41623565</v>
      </c>
      <c r="I33" s="127">
        <f t="shared" si="0"/>
        <v>0.24729405</v>
      </c>
      <c r="J33" s="127">
        <f t="shared" si="0"/>
        <v>0.1979427</v>
      </c>
      <c r="K33" s="127">
        <f t="shared" si="0"/>
        <v>14.17751085</v>
      </c>
      <c r="L33" s="127">
        <f t="shared" si="0"/>
        <v>3.7095504</v>
      </c>
      <c r="M33" s="127">
        <f t="shared" si="0"/>
        <v>8.76691785</v>
      </c>
    </row>
  </sheetData>
  <mergeCells count="3">
    <mergeCell ref="A1:M1"/>
    <mergeCell ref="A2:M2"/>
    <mergeCell ref="L3:M3"/>
  </mergeCells>
  <printOptions horizontalCentered="true"/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C37"/>
  <sheetViews>
    <sheetView workbookViewId="0">
      <selection activeCell="A1" sqref="A1:AC1"/>
    </sheetView>
  </sheetViews>
  <sheetFormatPr defaultColWidth="9" defaultRowHeight="13.5"/>
  <cols>
    <col min="1" max="1" width="9.125" style="94" customWidth="true"/>
    <col min="2" max="2" width="8.625" style="94" customWidth="true"/>
    <col min="3" max="3" width="8.5" style="94" customWidth="true"/>
    <col min="4" max="4" width="9.125" style="94" customWidth="true"/>
    <col min="5" max="5" width="10.125" style="94" customWidth="true"/>
    <col min="6" max="6" width="7.625" style="94" customWidth="true"/>
    <col min="7" max="7" width="10" style="94" customWidth="true"/>
    <col min="8" max="29" width="7.625" style="94" customWidth="true"/>
    <col min="30" max="256" width="9" style="94"/>
    <col min="257" max="257" width="7.5" style="94" customWidth="true"/>
    <col min="258" max="258" width="8.625" style="94" customWidth="true"/>
    <col min="259" max="259" width="7.5" style="94" customWidth="true"/>
    <col min="260" max="285" width="7.625" style="94" customWidth="true"/>
    <col min="286" max="512" width="9" style="94"/>
    <col min="513" max="513" width="7.5" style="94" customWidth="true"/>
    <col min="514" max="514" width="8.625" style="94" customWidth="true"/>
    <col min="515" max="515" width="7.5" style="94" customWidth="true"/>
    <col min="516" max="541" width="7.625" style="94" customWidth="true"/>
    <col min="542" max="768" width="9" style="94"/>
    <col min="769" max="769" width="7.5" style="94" customWidth="true"/>
    <col min="770" max="770" width="8.625" style="94" customWidth="true"/>
    <col min="771" max="771" width="7.5" style="94" customWidth="true"/>
    <col min="772" max="797" width="7.625" style="94" customWidth="true"/>
    <col min="798" max="1024" width="9" style="94"/>
    <col min="1025" max="1025" width="7.5" style="94" customWidth="true"/>
    <col min="1026" max="1026" width="8.625" style="94" customWidth="true"/>
    <col min="1027" max="1027" width="7.5" style="94" customWidth="true"/>
    <col min="1028" max="1053" width="7.625" style="94" customWidth="true"/>
    <col min="1054" max="1280" width="9" style="94"/>
    <col min="1281" max="1281" width="7.5" style="94" customWidth="true"/>
    <col min="1282" max="1282" width="8.625" style="94" customWidth="true"/>
    <col min="1283" max="1283" width="7.5" style="94" customWidth="true"/>
    <col min="1284" max="1309" width="7.625" style="94" customWidth="true"/>
    <col min="1310" max="1536" width="9" style="94"/>
    <col min="1537" max="1537" width="7.5" style="94" customWidth="true"/>
    <col min="1538" max="1538" width="8.625" style="94" customWidth="true"/>
    <col min="1539" max="1539" width="7.5" style="94" customWidth="true"/>
    <col min="1540" max="1565" width="7.625" style="94" customWidth="true"/>
    <col min="1566" max="1792" width="9" style="94"/>
    <col min="1793" max="1793" width="7.5" style="94" customWidth="true"/>
    <col min="1794" max="1794" width="8.625" style="94" customWidth="true"/>
    <col min="1795" max="1795" width="7.5" style="94" customWidth="true"/>
    <col min="1796" max="1821" width="7.625" style="94" customWidth="true"/>
    <col min="1822" max="2048" width="9" style="94"/>
    <col min="2049" max="2049" width="7.5" style="94" customWidth="true"/>
    <col min="2050" max="2050" width="8.625" style="94" customWidth="true"/>
    <col min="2051" max="2051" width="7.5" style="94" customWidth="true"/>
    <col min="2052" max="2077" width="7.625" style="94" customWidth="true"/>
    <col min="2078" max="2304" width="9" style="94"/>
    <col min="2305" max="2305" width="7.5" style="94" customWidth="true"/>
    <col min="2306" max="2306" width="8.625" style="94" customWidth="true"/>
    <col min="2307" max="2307" width="7.5" style="94" customWidth="true"/>
    <col min="2308" max="2333" width="7.625" style="94" customWidth="true"/>
    <col min="2334" max="2560" width="9" style="94"/>
    <col min="2561" max="2561" width="7.5" style="94" customWidth="true"/>
    <col min="2562" max="2562" width="8.625" style="94" customWidth="true"/>
    <col min="2563" max="2563" width="7.5" style="94" customWidth="true"/>
    <col min="2564" max="2589" width="7.625" style="94" customWidth="true"/>
    <col min="2590" max="2816" width="9" style="94"/>
    <col min="2817" max="2817" width="7.5" style="94" customWidth="true"/>
    <col min="2818" max="2818" width="8.625" style="94" customWidth="true"/>
    <col min="2819" max="2819" width="7.5" style="94" customWidth="true"/>
    <col min="2820" max="2845" width="7.625" style="94" customWidth="true"/>
    <col min="2846" max="3072" width="9" style="94"/>
    <col min="3073" max="3073" width="7.5" style="94" customWidth="true"/>
    <col min="3074" max="3074" width="8.625" style="94" customWidth="true"/>
    <col min="3075" max="3075" width="7.5" style="94" customWidth="true"/>
    <col min="3076" max="3101" width="7.625" style="94" customWidth="true"/>
    <col min="3102" max="3328" width="9" style="94"/>
    <col min="3329" max="3329" width="7.5" style="94" customWidth="true"/>
    <col min="3330" max="3330" width="8.625" style="94" customWidth="true"/>
    <col min="3331" max="3331" width="7.5" style="94" customWidth="true"/>
    <col min="3332" max="3357" width="7.625" style="94" customWidth="true"/>
    <col min="3358" max="3584" width="9" style="94"/>
    <col min="3585" max="3585" width="7.5" style="94" customWidth="true"/>
    <col min="3586" max="3586" width="8.625" style="94" customWidth="true"/>
    <col min="3587" max="3587" width="7.5" style="94" customWidth="true"/>
    <col min="3588" max="3613" width="7.625" style="94" customWidth="true"/>
    <col min="3614" max="3840" width="9" style="94"/>
    <col min="3841" max="3841" width="7.5" style="94" customWidth="true"/>
    <col min="3842" max="3842" width="8.625" style="94" customWidth="true"/>
    <col min="3843" max="3843" width="7.5" style="94" customWidth="true"/>
    <col min="3844" max="3869" width="7.625" style="94" customWidth="true"/>
    <col min="3870" max="4096" width="9" style="94"/>
    <col min="4097" max="4097" width="7.5" style="94" customWidth="true"/>
    <col min="4098" max="4098" width="8.625" style="94" customWidth="true"/>
    <col min="4099" max="4099" width="7.5" style="94" customWidth="true"/>
    <col min="4100" max="4125" width="7.625" style="94" customWidth="true"/>
    <col min="4126" max="4352" width="9" style="94"/>
    <col min="4353" max="4353" width="7.5" style="94" customWidth="true"/>
    <col min="4354" max="4354" width="8.625" style="94" customWidth="true"/>
    <col min="4355" max="4355" width="7.5" style="94" customWidth="true"/>
    <col min="4356" max="4381" width="7.625" style="94" customWidth="true"/>
    <col min="4382" max="4608" width="9" style="94"/>
    <col min="4609" max="4609" width="7.5" style="94" customWidth="true"/>
    <col min="4610" max="4610" width="8.625" style="94" customWidth="true"/>
    <col min="4611" max="4611" width="7.5" style="94" customWidth="true"/>
    <col min="4612" max="4637" width="7.625" style="94" customWidth="true"/>
    <col min="4638" max="4864" width="9" style="94"/>
    <col min="4865" max="4865" width="7.5" style="94" customWidth="true"/>
    <col min="4866" max="4866" width="8.625" style="94" customWidth="true"/>
    <col min="4867" max="4867" width="7.5" style="94" customWidth="true"/>
    <col min="4868" max="4893" width="7.625" style="94" customWidth="true"/>
    <col min="4894" max="5120" width="9" style="94"/>
    <col min="5121" max="5121" width="7.5" style="94" customWidth="true"/>
    <col min="5122" max="5122" width="8.625" style="94" customWidth="true"/>
    <col min="5123" max="5123" width="7.5" style="94" customWidth="true"/>
    <col min="5124" max="5149" width="7.625" style="94" customWidth="true"/>
    <col min="5150" max="5376" width="9" style="94"/>
    <col min="5377" max="5377" width="7.5" style="94" customWidth="true"/>
    <col min="5378" max="5378" width="8.625" style="94" customWidth="true"/>
    <col min="5379" max="5379" width="7.5" style="94" customWidth="true"/>
    <col min="5380" max="5405" width="7.625" style="94" customWidth="true"/>
    <col min="5406" max="5632" width="9" style="94"/>
    <col min="5633" max="5633" width="7.5" style="94" customWidth="true"/>
    <col min="5634" max="5634" width="8.625" style="94" customWidth="true"/>
    <col min="5635" max="5635" width="7.5" style="94" customWidth="true"/>
    <col min="5636" max="5661" width="7.625" style="94" customWidth="true"/>
    <col min="5662" max="5888" width="9" style="94"/>
    <col min="5889" max="5889" width="7.5" style="94" customWidth="true"/>
    <col min="5890" max="5890" width="8.625" style="94" customWidth="true"/>
    <col min="5891" max="5891" width="7.5" style="94" customWidth="true"/>
    <col min="5892" max="5917" width="7.625" style="94" customWidth="true"/>
    <col min="5918" max="6144" width="9" style="94"/>
    <col min="6145" max="6145" width="7.5" style="94" customWidth="true"/>
    <col min="6146" max="6146" width="8.625" style="94" customWidth="true"/>
    <col min="6147" max="6147" width="7.5" style="94" customWidth="true"/>
    <col min="6148" max="6173" width="7.625" style="94" customWidth="true"/>
    <col min="6174" max="6400" width="9" style="94"/>
    <col min="6401" max="6401" width="7.5" style="94" customWidth="true"/>
    <col min="6402" max="6402" width="8.625" style="94" customWidth="true"/>
    <col min="6403" max="6403" width="7.5" style="94" customWidth="true"/>
    <col min="6404" max="6429" width="7.625" style="94" customWidth="true"/>
    <col min="6430" max="6656" width="9" style="94"/>
    <col min="6657" max="6657" width="7.5" style="94" customWidth="true"/>
    <col min="6658" max="6658" width="8.625" style="94" customWidth="true"/>
    <col min="6659" max="6659" width="7.5" style="94" customWidth="true"/>
    <col min="6660" max="6685" width="7.625" style="94" customWidth="true"/>
    <col min="6686" max="6912" width="9" style="94"/>
    <col min="6913" max="6913" width="7.5" style="94" customWidth="true"/>
    <col min="6914" max="6914" width="8.625" style="94" customWidth="true"/>
    <col min="6915" max="6915" width="7.5" style="94" customWidth="true"/>
    <col min="6916" max="6941" width="7.625" style="94" customWidth="true"/>
    <col min="6942" max="7168" width="9" style="94"/>
    <col min="7169" max="7169" width="7.5" style="94" customWidth="true"/>
    <col min="7170" max="7170" width="8.625" style="94" customWidth="true"/>
    <col min="7171" max="7171" width="7.5" style="94" customWidth="true"/>
    <col min="7172" max="7197" width="7.625" style="94" customWidth="true"/>
    <col min="7198" max="7424" width="9" style="94"/>
    <col min="7425" max="7425" width="7.5" style="94" customWidth="true"/>
    <col min="7426" max="7426" width="8.625" style="94" customWidth="true"/>
    <col min="7427" max="7427" width="7.5" style="94" customWidth="true"/>
    <col min="7428" max="7453" width="7.625" style="94" customWidth="true"/>
    <col min="7454" max="7680" width="9" style="94"/>
    <col min="7681" max="7681" width="7.5" style="94" customWidth="true"/>
    <col min="7682" max="7682" width="8.625" style="94" customWidth="true"/>
    <col min="7683" max="7683" width="7.5" style="94" customWidth="true"/>
    <col min="7684" max="7709" width="7.625" style="94" customWidth="true"/>
    <col min="7710" max="7936" width="9" style="94"/>
    <col min="7937" max="7937" width="7.5" style="94" customWidth="true"/>
    <col min="7938" max="7938" width="8.625" style="94" customWidth="true"/>
    <col min="7939" max="7939" width="7.5" style="94" customWidth="true"/>
    <col min="7940" max="7965" width="7.625" style="94" customWidth="true"/>
    <col min="7966" max="8192" width="9" style="94"/>
    <col min="8193" max="8193" width="7.5" style="94" customWidth="true"/>
    <col min="8194" max="8194" width="8.625" style="94" customWidth="true"/>
    <col min="8195" max="8195" width="7.5" style="94" customWidth="true"/>
    <col min="8196" max="8221" width="7.625" style="94" customWidth="true"/>
    <col min="8222" max="8448" width="9" style="94"/>
    <col min="8449" max="8449" width="7.5" style="94" customWidth="true"/>
    <col min="8450" max="8450" width="8.625" style="94" customWidth="true"/>
    <col min="8451" max="8451" width="7.5" style="94" customWidth="true"/>
    <col min="8452" max="8477" width="7.625" style="94" customWidth="true"/>
    <col min="8478" max="8704" width="9" style="94"/>
    <col min="8705" max="8705" width="7.5" style="94" customWidth="true"/>
    <col min="8706" max="8706" width="8.625" style="94" customWidth="true"/>
    <col min="8707" max="8707" width="7.5" style="94" customWidth="true"/>
    <col min="8708" max="8733" width="7.625" style="94" customWidth="true"/>
    <col min="8734" max="8960" width="9" style="94"/>
    <col min="8961" max="8961" width="7.5" style="94" customWidth="true"/>
    <col min="8962" max="8962" width="8.625" style="94" customWidth="true"/>
    <col min="8963" max="8963" width="7.5" style="94" customWidth="true"/>
    <col min="8964" max="8989" width="7.625" style="94" customWidth="true"/>
    <col min="8990" max="9216" width="9" style="94"/>
    <col min="9217" max="9217" width="7.5" style="94" customWidth="true"/>
    <col min="9218" max="9218" width="8.625" style="94" customWidth="true"/>
    <col min="9219" max="9219" width="7.5" style="94" customWidth="true"/>
    <col min="9220" max="9245" width="7.625" style="94" customWidth="true"/>
    <col min="9246" max="9472" width="9" style="94"/>
    <col min="9473" max="9473" width="7.5" style="94" customWidth="true"/>
    <col min="9474" max="9474" width="8.625" style="94" customWidth="true"/>
    <col min="9475" max="9475" width="7.5" style="94" customWidth="true"/>
    <col min="9476" max="9501" width="7.625" style="94" customWidth="true"/>
    <col min="9502" max="9728" width="9" style="94"/>
    <col min="9729" max="9729" width="7.5" style="94" customWidth="true"/>
    <col min="9730" max="9730" width="8.625" style="94" customWidth="true"/>
    <col min="9731" max="9731" width="7.5" style="94" customWidth="true"/>
    <col min="9732" max="9757" width="7.625" style="94" customWidth="true"/>
    <col min="9758" max="9984" width="9" style="94"/>
    <col min="9985" max="9985" width="7.5" style="94" customWidth="true"/>
    <col min="9986" max="9986" width="8.625" style="94" customWidth="true"/>
    <col min="9987" max="9987" width="7.5" style="94" customWidth="true"/>
    <col min="9988" max="10013" width="7.625" style="94" customWidth="true"/>
    <col min="10014" max="10240" width="9" style="94"/>
    <col min="10241" max="10241" width="7.5" style="94" customWidth="true"/>
    <col min="10242" max="10242" width="8.625" style="94" customWidth="true"/>
    <col min="10243" max="10243" width="7.5" style="94" customWidth="true"/>
    <col min="10244" max="10269" width="7.625" style="94" customWidth="true"/>
    <col min="10270" max="10496" width="9" style="94"/>
    <col min="10497" max="10497" width="7.5" style="94" customWidth="true"/>
    <col min="10498" max="10498" width="8.625" style="94" customWidth="true"/>
    <col min="10499" max="10499" width="7.5" style="94" customWidth="true"/>
    <col min="10500" max="10525" width="7.625" style="94" customWidth="true"/>
    <col min="10526" max="10752" width="9" style="94"/>
    <col min="10753" max="10753" width="7.5" style="94" customWidth="true"/>
    <col min="10754" max="10754" width="8.625" style="94" customWidth="true"/>
    <col min="10755" max="10755" width="7.5" style="94" customWidth="true"/>
    <col min="10756" max="10781" width="7.625" style="94" customWidth="true"/>
    <col min="10782" max="11008" width="9" style="94"/>
    <col min="11009" max="11009" width="7.5" style="94" customWidth="true"/>
    <col min="11010" max="11010" width="8.625" style="94" customWidth="true"/>
    <col min="11011" max="11011" width="7.5" style="94" customWidth="true"/>
    <col min="11012" max="11037" width="7.625" style="94" customWidth="true"/>
    <col min="11038" max="11264" width="9" style="94"/>
    <col min="11265" max="11265" width="7.5" style="94" customWidth="true"/>
    <col min="11266" max="11266" width="8.625" style="94" customWidth="true"/>
    <col min="11267" max="11267" width="7.5" style="94" customWidth="true"/>
    <col min="11268" max="11293" width="7.625" style="94" customWidth="true"/>
    <col min="11294" max="11520" width="9" style="94"/>
    <col min="11521" max="11521" width="7.5" style="94" customWidth="true"/>
    <col min="11522" max="11522" width="8.625" style="94" customWidth="true"/>
    <col min="11523" max="11523" width="7.5" style="94" customWidth="true"/>
    <col min="11524" max="11549" width="7.625" style="94" customWidth="true"/>
    <col min="11550" max="11776" width="9" style="94"/>
    <col min="11777" max="11777" width="7.5" style="94" customWidth="true"/>
    <col min="11778" max="11778" width="8.625" style="94" customWidth="true"/>
    <col min="11779" max="11779" width="7.5" style="94" customWidth="true"/>
    <col min="11780" max="11805" width="7.625" style="94" customWidth="true"/>
    <col min="11806" max="12032" width="9" style="94"/>
    <col min="12033" max="12033" width="7.5" style="94" customWidth="true"/>
    <col min="12034" max="12034" width="8.625" style="94" customWidth="true"/>
    <col min="12035" max="12035" width="7.5" style="94" customWidth="true"/>
    <col min="12036" max="12061" width="7.625" style="94" customWidth="true"/>
    <col min="12062" max="12288" width="9" style="94"/>
    <col min="12289" max="12289" width="7.5" style="94" customWidth="true"/>
    <col min="12290" max="12290" width="8.625" style="94" customWidth="true"/>
    <col min="12291" max="12291" width="7.5" style="94" customWidth="true"/>
    <col min="12292" max="12317" width="7.625" style="94" customWidth="true"/>
    <col min="12318" max="12544" width="9" style="94"/>
    <col min="12545" max="12545" width="7.5" style="94" customWidth="true"/>
    <col min="12546" max="12546" width="8.625" style="94" customWidth="true"/>
    <col min="12547" max="12547" width="7.5" style="94" customWidth="true"/>
    <col min="12548" max="12573" width="7.625" style="94" customWidth="true"/>
    <col min="12574" max="12800" width="9" style="94"/>
    <col min="12801" max="12801" width="7.5" style="94" customWidth="true"/>
    <col min="12802" max="12802" width="8.625" style="94" customWidth="true"/>
    <col min="12803" max="12803" width="7.5" style="94" customWidth="true"/>
    <col min="12804" max="12829" width="7.625" style="94" customWidth="true"/>
    <col min="12830" max="13056" width="9" style="94"/>
    <col min="13057" max="13057" width="7.5" style="94" customWidth="true"/>
    <col min="13058" max="13058" width="8.625" style="94" customWidth="true"/>
    <col min="13059" max="13059" width="7.5" style="94" customWidth="true"/>
    <col min="13060" max="13085" width="7.625" style="94" customWidth="true"/>
    <col min="13086" max="13312" width="9" style="94"/>
    <col min="13313" max="13313" width="7.5" style="94" customWidth="true"/>
    <col min="13314" max="13314" width="8.625" style="94" customWidth="true"/>
    <col min="13315" max="13315" width="7.5" style="94" customWidth="true"/>
    <col min="13316" max="13341" width="7.625" style="94" customWidth="true"/>
    <col min="13342" max="13568" width="9" style="94"/>
    <col min="13569" max="13569" width="7.5" style="94" customWidth="true"/>
    <col min="13570" max="13570" width="8.625" style="94" customWidth="true"/>
    <col min="13571" max="13571" width="7.5" style="94" customWidth="true"/>
    <col min="13572" max="13597" width="7.625" style="94" customWidth="true"/>
    <col min="13598" max="13824" width="9" style="94"/>
    <col min="13825" max="13825" width="7.5" style="94" customWidth="true"/>
    <col min="13826" max="13826" width="8.625" style="94" customWidth="true"/>
    <col min="13827" max="13827" width="7.5" style="94" customWidth="true"/>
    <col min="13828" max="13853" width="7.625" style="94" customWidth="true"/>
    <col min="13854" max="14080" width="9" style="94"/>
    <col min="14081" max="14081" width="7.5" style="94" customWidth="true"/>
    <col min="14082" max="14082" width="8.625" style="94" customWidth="true"/>
    <col min="14083" max="14083" width="7.5" style="94" customWidth="true"/>
    <col min="14084" max="14109" width="7.625" style="94" customWidth="true"/>
    <col min="14110" max="14336" width="9" style="94"/>
    <col min="14337" max="14337" width="7.5" style="94" customWidth="true"/>
    <col min="14338" max="14338" width="8.625" style="94" customWidth="true"/>
    <col min="14339" max="14339" width="7.5" style="94" customWidth="true"/>
    <col min="14340" max="14365" width="7.625" style="94" customWidth="true"/>
    <col min="14366" max="14592" width="9" style="94"/>
    <col min="14593" max="14593" width="7.5" style="94" customWidth="true"/>
    <col min="14594" max="14594" width="8.625" style="94" customWidth="true"/>
    <col min="14595" max="14595" width="7.5" style="94" customWidth="true"/>
    <col min="14596" max="14621" width="7.625" style="94" customWidth="true"/>
    <col min="14622" max="14848" width="9" style="94"/>
    <col min="14849" max="14849" width="7.5" style="94" customWidth="true"/>
    <col min="14850" max="14850" width="8.625" style="94" customWidth="true"/>
    <col min="14851" max="14851" width="7.5" style="94" customWidth="true"/>
    <col min="14852" max="14877" width="7.625" style="94" customWidth="true"/>
    <col min="14878" max="15104" width="9" style="94"/>
    <col min="15105" max="15105" width="7.5" style="94" customWidth="true"/>
    <col min="15106" max="15106" width="8.625" style="94" customWidth="true"/>
    <col min="15107" max="15107" width="7.5" style="94" customWidth="true"/>
    <col min="15108" max="15133" width="7.625" style="94" customWidth="true"/>
    <col min="15134" max="15360" width="9" style="94"/>
    <col min="15361" max="15361" width="7.5" style="94" customWidth="true"/>
    <col min="15362" max="15362" width="8.625" style="94" customWidth="true"/>
    <col min="15363" max="15363" width="7.5" style="94" customWidth="true"/>
    <col min="15364" max="15389" width="7.625" style="94" customWidth="true"/>
    <col min="15390" max="15616" width="9" style="94"/>
    <col min="15617" max="15617" width="7.5" style="94" customWidth="true"/>
    <col min="15618" max="15618" width="8.625" style="94" customWidth="true"/>
    <col min="15619" max="15619" width="7.5" style="94" customWidth="true"/>
    <col min="15620" max="15645" width="7.625" style="94" customWidth="true"/>
    <col min="15646" max="15872" width="9" style="94"/>
    <col min="15873" max="15873" width="7.5" style="94" customWidth="true"/>
    <col min="15874" max="15874" width="8.625" style="94" customWidth="true"/>
    <col min="15875" max="15875" width="7.5" style="94" customWidth="true"/>
    <col min="15876" max="15901" width="7.625" style="94" customWidth="true"/>
    <col min="15902" max="16128" width="9" style="94"/>
    <col min="16129" max="16129" width="7.5" style="94" customWidth="true"/>
    <col min="16130" max="16130" width="8.625" style="94" customWidth="true"/>
    <col min="16131" max="16131" width="7.5" style="94" customWidth="true"/>
    <col min="16132" max="16157" width="7.625" style="94" customWidth="true"/>
    <col min="16158" max="16384" width="9" style="94"/>
  </cols>
  <sheetData>
    <row r="1" ht="27.1" customHeight="true" spans="1:29">
      <c r="A1" s="80" t="s">
        <v>45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</row>
    <row r="2" ht="34.2" customHeight="true" spans="1:29">
      <c r="A2" s="81" t="s">
        <v>46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</row>
    <row r="3" ht="19.45" customHeight="true" spans="28:29">
      <c r="AB3" s="117" t="s">
        <v>47</v>
      </c>
      <c r="AC3" s="119"/>
    </row>
    <row r="4" s="111" customFormat="true" ht="21.85" customHeight="true" spans="1:29">
      <c r="A4" s="82" t="s">
        <v>3</v>
      </c>
      <c r="B4" s="113" t="s">
        <v>4</v>
      </c>
      <c r="C4" s="82" t="s">
        <v>48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116" t="s">
        <v>49</v>
      </c>
      <c r="Y4" s="118"/>
      <c r="Z4" s="118"/>
      <c r="AA4" s="118"/>
      <c r="AB4" s="118"/>
      <c r="AC4" s="120"/>
    </row>
    <row r="5" s="111" customFormat="true" ht="85.1" customHeight="true" spans="1:29">
      <c r="A5" s="82"/>
      <c r="B5" s="114"/>
      <c r="C5" s="82" t="s">
        <v>50</v>
      </c>
      <c r="D5" s="82" t="s">
        <v>51</v>
      </c>
      <c r="E5" s="82" t="s">
        <v>52</v>
      </c>
      <c r="F5" s="82" t="s">
        <v>53</v>
      </c>
      <c r="G5" s="82" t="s">
        <v>54</v>
      </c>
      <c r="H5" s="82" t="s">
        <v>55</v>
      </c>
      <c r="I5" s="82" t="s">
        <v>56</v>
      </c>
      <c r="J5" s="82" t="s">
        <v>57</v>
      </c>
      <c r="K5" s="82" t="s">
        <v>58</v>
      </c>
      <c r="L5" s="82" t="s">
        <v>59</v>
      </c>
      <c r="M5" s="82" t="s">
        <v>60</v>
      </c>
      <c r="N5" s="82" t="s">
        <v>61</v>
      </c>
      <c r="O5" s="82" t="s">
        <v>62</v>
      </c>
      <c r="P5" s="82" t="s">
        <v>63</v>
      </c>
      <c r="Q5" s="82" t="s">
        <v>64</v>
      </c>
      <c r="R5" s="82" t="s">
        <v>65</v>
      </c>
      <c r="S5" s="82" t="s">
        <v>66</v>
      </c>
      <c r="T5" s="82" t="s">
        <v>67</v>
      </c>
      <c r="U5" s="82" t="s">
        <v>68</v>
      </c>
      <c r="V5" s="82" t="s">
        <v>69</v>
      </c>
      <c r="W5" s="82" t="s">
        <v>70</v>
      </c>
      <c r="X5" s="82" t="s">
        <v>50</v>
      </c>
      <c r="Y5" s="82" t="s">
        <v>13</v>
      </c>
      <c r="Z5" s="82" t="s">
        <v>14</v>
      </c>
      <c r="AA5" s="82" t="s">
        <v>71</v>
      </c>
      <c r="AB5" s="82" t="s">
        <v>72</v>
      </c>
      <c r="AC5" s="82" t="s">
        <v>73</v>
      </c>
    </row>
    <row r="6" s="111" customFormat="true" ht="27.1" hidden="true" customHeight="true" spans="1:29">
      <c r="A6" s="99" t="s">
        <v>74</v>
      </c>
      <c r="B6" s="92">
        <f>C6+X6</f>
        <v>2.46579774723203</v>
      </c>
      <c r="C6" s="92">
        <f>SUM(D6:W6)</f>
        <v>2.0762762812121</v>
      </c>
      <c r="D6" s="92">
        <v>0.565018562635019</v>
      </c>
      <c r="E6" s="92">
        <v>0.147422526172119</v>
      </c>
      <c r="F6" s="92">
        <v>0.007789102696755</v>
      </c>
      <c r="G6" s="92">
        <v>0</v>
      </c>
      <c r="H6" s="92">
        <v>0</v>
      </c>
      <c r="I6" s="92">
        <v>0</v>
      </c>
      <c r="J6" s="92">
        <v>0.0060597107531961</v>
      </c>
      <c r="K6" s="92">
        <v>0.045216389061159</v>
      </c>
      <c r="L6" s="92">
        <v>1.27753661044976</v>
      </c>
      <c r="M6" s="92">
        <v>0</v>
      </c>
      <c r="N6" s="92">
        <v>0.0190371103714016</v>
      </c>
      <c r="O6" s="92">
        <v>0</v>
      </c>
      <c r="P6" s="92">
        <v>0.0005752576185015</v>
      </c>
      <c r="Q6" s="92">
        <v>0</v>
      </c>
      <c r="R6" s="92">
        <v>0.00573531238752</v>
      </c>
      <c r="S6" s="92">
        <v>0.0008556682613205</v>
      </c>
      <c r="T6" s="92">
        <v>0</v>
      </c>
      <c r="U6" s="92">
        <v>0</v>
      </c>
      <c r="V6" s="92">
        <v>0</v>
      </c>
      <c r="W6" s="92">
        <v>0.00103003080535182</v>
      </c>
      <c r="X6" s="92">
        <f>SUM(Y6:AC6)</f>
        <v>0.389521466019923</v>
      </c>
      <c r="Y6" s="92">
        <v>0.103197087979177</v>
      </c>
      <c r="Z6" s="92">
        <v>0.235805296410887</v>
      </c>
      <c r="AA6" s="92">
        <v>0.0352261894127349</v>
      </c>
      <c r="AB6" s="92">
        <v>0.0126972716310924</v>
      </c>
      <c r="AC6" s="92">
        <v>0.0025956205860315</v>
      </c>
    </row>
    <row r="7" s="111" customFormat="true" ht="27.1" hidden="true" customHeight="true" spans="1:29">
      <c r="A7" s="99" t="s">
        <v>75</v>
      </c>
      <c r="B7" s="92">
        <f t="shared" ref="B7:B34" si="0">C7+X7</f>
        <v>6.29381247184211</v>
      </c>
      <c r="C7" s="92">
        <f t="shared" ref="C7:C34" si="1">SUM(D7:W7)</f>
        <v>5.26716725788884</v>
      </c>
      <c r="D7" s="92">
        <v>3.19454784926731</v>
      </c>
      <c r="E7" s="92">
        <v>0.248994530779109</v>
      </c>
      <c r="F7" s="92">
        <v>0.0614632587307393</v>
      </c>
      <c r="G7" s="92">
        <v>0.0679638510980235</v>
      </c>
      <c r="H7" s="92">
        <v>0.00450638995237344</v>
      </c>
      <c r="I7" s="92">
        <v>0</v>
      </c>
      <c r="J7" s="92">
        <v>0.0132109549330505</v>
      </c>
      <c r="K7" s="92">
        <v>0.700861723971262</v>
      </c>
      <c r="L7" s="92">
        <v>0.193815934041994</v>
      </c>
      <c r="M7" s="92">
        <v>0.7553720049785</v>
      </c>
      <c r="N7" s="92">
        <v>0.019203690224167</v>
      </c>
      <c r="O7" s="92">
        <v>0</v>
      </c>
      <c r="P7" s="92">
        <v>0</v>
      </c>
      <c r="Q7" s="92">
        <v>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0.00722706991231413</v>
      </c>
      <c r="X7" s="92">
        <f t="shared" ref="X7:X34" si="2">SUM(Y7:AC7)</f>
        <v>1.02664521395327</v>
      </c>
      <c r="Y7" s="92">
        <v>0.437966249300581</v>
      </c>
      <c r="Z7" s="92">
        <v>0.491763187838546</v>
      </c>
      <c r="AA7" s="92">
        <v>0.0684739142334503</v>
      </c>
      <c r="AB7" s="92">
        <v>0.0284418625806938</v>
      </c>
      <c r="AC7" s="92">
        <v>0</v>
      </c>
    </row>
    <row r="8" s="111" customFormat="true" ht="27.1" hidden="true" customHeight="true" spans="1:29">
      <c r="A8" s="99" t="s">
        <v>76</v>
      </c>
      <c r="B8" s="92">
        <f t="shared" si="0"/>
        <v>2.89300966340011</v>
      </c>
      <c r="C8" s="92">
        <f t="shared" si="1"/>
        <v>2.11383897091348</v>
      </c>
      <c r="D8" s="92">
        <v>1.26596199849609</v>
      </c>
      <c r="E8" s="92">
        <v>0.217771451500378</v>
      </c>
      <c r="F8" s="92">
        <v>0.0975786428973227</v>
      </c>
      <c r="G8" s="92">
        <v>0.0372401649567825</v>
      </c>
      <c r="H8" s="92">
        <v>0.0120771368247465</v>
      </c>
      <c r="I8" s="92">
        <v>0</v>
      </c>
      <c r="J8" s="92">
        <v>0.00310249645524</v>
      </c>
      <c r="K8" s="92">
        <v>0.00833009017348921</v>
      </c>
      <c r="L8" s="92">
        <v>0.235884984275073</v>
      </c>
      <c r="M8" s="92">
        <v>0.163372659048838</v>
      </c>
      <c r="N8" s="92">
        <v>0.0426619023768747</v>
      </c>
      <c r="O8" s="92">
        <v>0.0014244118228695</v>
      </c>
      <c r="P8" s="92">
        <v>0</v>
      </c>
      <c r="Q8" s="92">
        <v>0</v>
      </c>
      <c r="R8" s="92">
        <v>0.0215745502909635</v>
      </c>
      <c r="S8" s="92">
        <v>0.00182387428120483</v>
      </c>
      <c r="T8" s="92">
        <v>0</v>
      </c>
      <c r="U8" s="92">
        <v>0</v>
      </c>
      <c r="V8" s="92">
        <v>0</v>
      </c>
      <c r="W8" s="92">
        <v>0.00503460751360735</v>
      </c>
      <c r="X8" s="92">
        <f t="shared" si="2"/>
        <v>0.779170692486634</v>
      </c>
      <c r="Y8" s="92">
        <v>0.200868651805793</v>
      </c>
      <c r="Z8" s="92">
        <v>0.542479103183127</v>
      </c>
      <c r="AA8" s="92">
        <v>0.0204423839184338</v>
      </c>
      <c r="AB8" s="92">
        <v>0.0153805535792798</v>
      </c>
      <c r="AC8" s="92">
        <v>0</v>
      </c>
    </row>
    <row r="9" s="111" customFormat="true" ht="27.1" hidden="true" customHeight="true" spans="1:29">
      <c r="A9" s="99" t="s">
        <v>77</v>
      </c>
      <c r="B9" s="92">
        <f t="shared" si="0"/>
        <v>9.46105375069726</v>
      </c>
      <c r="C9" s="92">
        <f t="shared" si="1"/>
        <v>7.29343629531884</v>
      </c>
      <c r="D9" s="92">
        <v>2.61898080717287</v>
      </c>
      <c r="E9" s="92">
        <v>1.39632895147989</v>
      </c>
      <c r="F9" s="92">
        <v>0.500788275873606</v>
      </c>
      <c r="G9" s="92">
        <v>0.0440913489268303</v>
      </c>
      <c r="H9" s="92">
        <v>0.353036856476597</v>
      </c>
      <c r="I9" s="92">
        <v>0.00204339345327285</v>
      </c>
      <c r="J9" s="92">
        <v>0.132361393688788</v>
      </c>
      <c r="K9" s="92">
        <v>0.307868398837696</v>
      </c>
      <c r="L9" s="92">
        <v>0.396843054329985</v>
      </c>
      <c r="M9" s="92">
        <v>1.44996541286238</v>
      </c>
      <c r="N9" s="92">
        <v>0.0768353988055707</v>
      </c>
      <c r="O9" s="92">
        <v>0</v>
      </c>
      <c r="P9" s="92">
        <v>0</v>
      </c>
      <c r="Q9" s="92">
        <v>0</v>
      </c>
      <c r="R9" s="92">
        <v>0.00116921687583525</v>
      </c>
      <c r="S9" s="92">
        <v>0.0005310968497725</v>
      </c>
      <c r="T9" s="92">
        <v>0.0011111500984365</v>
      </c>
      <c r="U9" s="92">
        <v>0.0030098003049693</v>
      </c>
      <c r="V9" s="92">
        <v>0</v>
      </c>
      <c r="W9" s="92">
        <v>0.00847173928233755</v>
      </c>
      <c r="X9" s="92">
        <f t="shared" si="2"/>
        <v>2.16761745537843</v>
      </c>
      <c r="Y9" s="92">
        <v>1.08831938757914</v>
      </c>
      <c r="Z9" s="92">
        <v>0.87447547477608</v>
      </c>
      <c r="AA9" s="92">
        <v>0.0978658902163767</v>
      </c>
      <c r="AB9" s="92">
        <v>0.0552105502597304</v>
      </c>
      <c r="AC9" s="92">
        <v>0.0517461525470999</v>
      </c>
    </row>
    <row r="10" s="111" customFormat="true" ht="27.1" hidden="true" customHeight="true" spans="1:29">
      <c r="A10" s="99" t="s">
        <v>78</v>
      </c>
      <c r="B10" s="92">
        <f t="shared" si="0"/>
        <v>9.15008124518175</v>
      </c>
      <c r="C10" s="92">
        <f t="shared" si="1"/>
        <v>7.92831061101459</v>
      </c>
      <c r="D10" s="92">
        <v>2.95164875212814</v>
      </c>
      <c r="E10" s="92">
        <v>1.5116078583202</v>
      </c>
      <c r="F10" s="92">
        <v>0.661784064646124</v>
      </c>
      <c r="G10" s="92">
        <v>0.0573022448056839</v>
      </c>
      <c r="H10" s="92">
        <v>0.132390799695889</v>
      </c>
      <c r="I10" s="92">
        <v>0</v>
      </c>
      <c r="J10" s="92">
        <v>0.0126393114052673</v>
      </c>
      <c r="K10" s="92">
        <v>0.0885315567471292</v>
      </c>
      <c r="L10" s="92">
        <v>0.850975306429033</v>
      </c>
      <c r="M10" s="92">
        <v>1.59468586103239</v>
      </c>
      <c r="N10" s="92">
        <v>0.0434216991200174</v>
      </c>
      <c r="O10" s="92">
        <v>0</v>
      </c>
      <c r="P10" s="92">
        <v>0</v>
      </c>
      <c r="Q10" s="92">
        <v>0</v>
      </c>
      <c r="R10" s="92">
        <v>0.0005609851106529</v>
      </c>
      <c r="S10" s="92">
        <v>0</v>
      </c>
      <c r="T10" s="92">
        <v>0</v>
      </c>
      <c r="U10" s="92">
        <v>0.00176648508033656</v>
      </c>
      <c r="V10" s="92">
        <v>0</v>
      </c>
      <c r="W10" s="92">
        <v>0.0209956864937295</v>
      </c>
      <c r="X10" s="92">
        <f t="shared" si="2"/>
        <v>1.22177063416716</v>
      </c>
      <c r="Y10" s="92">
        <v>0.728376606053406</v>
      </c>
      <c r="Z10" s="92">
        <v>0.289302399644267</v>
      </c>
      <c r="AA10" s="92">
        <v>0.162618926142234</v>
      </c>
      <c r="AB10" s="92">
        <v>0.0348031934664406</v>
      </c>
      <c r="AC10" s="92">
        <v>0.00666950886081</v>
      </c>
    </row>
    <row r="11" s="111" customFormat="true" ht="27.1" hidden="true" customHeight="true" spans="1:29">
      <c r="A11" s="99" t="s">
        <v>79</v>
      </c>
      <c r="B11" s="92">
        <f t="shared" si="0"/>
        <v>3.6793093301489</v>
      </c>
      <c r="C11" s="92">
        <f t="shared" si="1"/>
        <v>2.8347051584878</v>
      </c>
      <c r="D11" s="92">
        <v>1.53458368283044</v>
      </c>
      <c r="E11" s="92">
        <v>0.10291584782098</v>
      </c>
      <c r="F11" s="92">
        <v>0.006606127924293</v>
      </c>
      <c r="G11" s="92">
        <v>0.006254814010077</v>
      </c>
      <c r="H11" s="92">
        <v>0.00231484411539</v>
      </c>
      <c r="I11" s="92">
        <v>0</v>
      </c>
      <c r="J11" s="92">
        <v>0.0097989335349729</v>
      </c>
      <c r="K11" s="92">
        <v>0.449314406839642</v>
      </c>
      <c r="L11" s="92">
        <v>0.245242689120539</v>
      </c>
      <c r="M11" s="92">
        <v>0.466262156217087</v>
      </c>
      <c r="N11" s="92">
        <v>0.009266534471016</v>
      </c>
      <c r="O11" s="92">
        <v>0</v>
      </c>
      <c r="P11" s="92">
        <v>0</v>
      </c>
      <c r="Q11" s="92">
        <v>0</v>
      </c>
      <c r="R11" s="92">
        <v>0.002124675139725</v>
      </c>
      <c r="S11" s="92">
        <v>0</v>
      </c>
      <c r="T11" s="92">
        <v>0</v>
      </c>
      <c r="U11" s="92">
        <v>0</v>
      </c>
      <c r="V11" s="92">
        <v>2.04464636427e-5</v>
      </c>
      <c r="W11" s="92">
        <v>0</v>
      </c>
      <c r="X11" s="92">
        <f t="shared" si="2"/>
        <v>0.844604171661098</v>
      </c>
      <c r="Y11" s="92">
        <v>0.474629400407323</v>
      </c>
      <c r="Z11" s="92">
        <v>0.340367972134078</v>
      </c>
      <c r="AA11" s="92">
        <v>0.0173444015188737</v>
      </c>
      <c r="AB11" s="92">
        <v>0.0122623976008233</v>
      </c>
      <c r="AC11" s="92">
        <v>0</v>
      </c>
    </row>
    <row r="12" s="111" customFormat="true" ht="27.1" hidden="true" customHeight="true" spans="1:29">
      <c r="A12" s="99" t="s">
        <v>80</v>
      </c>
      <c r="B12" s="92">
        <f t="shared" si="0"/>
        <v>3.23346596133412</v>
      </c>
      <c r="C12" s="92">
        <f t="shared" si="1"/>
        <v>2.44120469474963</v>
      </c>
      <c r="D12" s="92">
        <v>1.47806887893127</v>
      </c>
      <c r="E12" s="92">
        <v>0.0259184364502257</v>
      </c>
      <c r="F12" s="92">
        <v>0.0877281170286584</v>
      </c>
      <c r="G12" s="92">
        <v>0.112385358724111</v>
      </c>
      <c r="H12" s="92">
        <v>0.012486426709776</v>
      </c>
      <c r="I12" s="92">
        <v>0</v>
      </c>
      <c r="J12" s="92">
        <v>0.0482157114536855</v>
      </c>
      <c r="K12" s="92">
        <v>0.194142026253143</v>
      </c>
      <c r="L12" s="92">
        <v>0.349727460615902</v>
      </c>
      <c r="M12" s="92">
        <v>0.070891769829044</v>
      </c>
      <c r="N12" s="92">
        <v>0.0065949744236375</v>
      </c>
      <c r="O12" s="92">
        <v>0.0202238988513951</v>
      </c>
      <c r="P12" s="92">
        <v>0</v>
      </c>
      <c r="Q12" s="92">
        <v>0</v>
      </c>
      <c r="R12" s="92">
        <v>0.019973872152402</v>
      </c>
      <c r="S12" s="92">
        <v>0.00318337338853271</v>
      </c>
      <c r="T12" s="92">
        <v>0.0008665846774497</v>
      </c>
      <c r="U12" s="92">
        <v>0.0010425793461579</v>
      </c>
      <c r="V12" s="92">
        <v>5.321080987275e-5</v>
      </c>
      <c r="W12" s="92">
        <v>0.00970201510436231</v>
      </c>
      <c r="X12" s="92">
        <f t="shared" si="2"/>
        <v>0.792261266584492</v>
      </c>
      <c r="Y12" s="92">
        <v>0.377980502228265</v>
      </c>
      <c r="Z12" s="92">
        <v>0.260982439920028</v>
      </c>
      <c r="AA12" s="92">
        <v>0.114467395070635</v>
      </c>
      <c r="AB12" s="92">
        <v>0.0161631751417402</v>
      </c>
      <c r="AC12" s="92">
        <v>0.0226677542238236</v>
      </c>
    </row>
    <row r="13" s="111" customFormat="true" ht="27.1" hidden="true" customHeight="true" spans="1:29">
      <c r="A13" s="99" t="s">
        <v>81</v>
      </c>
      <c r="B13" s="92">
        <f t="shared" si="0"/>
        <v>2.9804674915476</v>
      </c>
      <c r="C13" s="92">
        <f t="shared" si="1"/>
        <v>1.60114281720687</v>
      </c>
      <c r="D13" s="92">
        <v>0.832184733189857</v>
      </c>
      <c r="E13" s="92">
        <v>0.344936672096445</v>
      </c>
      <c r="F13" s="92">
        <v>0.130684021618872</v>
      </c>
      <c r="G13" s="92">
        <v>0.0232237631265221</v>
      </c>
      <c r="H13" s="92">
        <v>0.0301874447106942</v>
      </c>
      <c r="I13" s="92">
        <v>0</v>
      </c>
      <c r="J13" s="92">
        <v>0.0172222368751818</v>
      </c>
      <c r="K13" s="92">
        <v>0.00682562548125</v>
      </c>
      <c r="L13" s="92">
        <v>0.134663931636988</v>
      </c>
      <c r="M13" s="92">
        <v>0.0320796891410848</v>
      </c>
      <c r="N13" s="92">
        <v>0.04096629701074</v>
      </c>
      <c r="O13" s="92">
        <v>0</v>
      </c>
      <c r="P13" s="92">
        <v>0</v>
      </c>
      <c r="Q13" s="92">
        <v>0</v>
      </c>
      <c r="R13" s="92">
        <v>0.00671986095423315</v>
      </c>
      <c r="S13" s="92">
        <v>0</v>
      </c>
      <c r="T13" s="92">
        <v>0.000293803239879</v>
      </c>
      <c r="U13" s="92">
        <v>0.00048610377745677</v>
      </c>
      <c r="V13" s="92">
        <v>0</v>
      </c>
      <c r="W13" s="92">
        <v>0.000668634347664225</v>
      </c>
      <c r="X13" s="92">
        <f t="shared" si="2"/>
        <v>1.37932467434074</v>
      </c>
      <c r="Y13" s="92">
        <v>0.803687525000135</v>
      </c>
      <c r="Z13" s="92">
        <v>0.275283567393964</v>
      </c>
      <c r="AA13" s="92">
        <v>0.234945167528813</v>
      </c>
      <c r="AB13" s="92">
        <v>0.0539357468728898</v>
      </c>
      <c r="AC13" s="92">
        <v>0.011472667544934</v>
      </c>
    </row>
    <row r="14" s="111" customFormat="true" ht="27.1" hidden="true" customHeight="true" spans="1:29">
      <c r="A14" s="99" t="s">
        <v>82</v>
      </c>
      <c r="B14" s="92">
        <f t="shared" si="0"/>
        <v>4.75925145186628</v>
      </c>
      <c r="C14" s="92">
        <f t="shared" si="1"/>
        <v>3.94823274298771</v>
      </c>
      <c r="D14" s="92">
        <v>1.83921557721254</v>
      </c>
      <c r="E14" s="92">
        <v>1.09053812001757</v>
      </c>
      <c r="F14" s="92">
        <v>0.118759300033253</v>
      </c>
      <c r="G14" s="92">
        <v>0</v>
      </c>
      <c r="H14" s="92">
        <v>0.0157823898259095</v>
      </c>
      <c r="I14" s="92">
        <v>0</v>
      </c>
      <c r="J14" s="92">
        <v>0.0135412313056335</v>
      </c>
      <c r="K14" s="92">
        <v>0.280681045515865</v>
      </c>
      <c r="L14" s="92">
        <v>0.197260823981855</v>
      </c>
      <c r="M14" s="92">
        <v>0.22283264678107</v>
      </c>
      <c r="N14" s="92">
        <v>0.155594652527475</v>
      </c>
      <c r="O14" s="92">
        <v>0.00222119323125735</v>
      </c>
      <c r="P14" s="92">
        <v>0</v>
      </c>
      <c r="Q14" s="92">
        <v>0.0002677966135611</v>
      </c>
      <c r="R14" s="92">
        <v>0.00168130475668532</v>
      </c>
      <c r="S14" s="92">
        <v>0.00985666118503285</v>
      </c>
      <c r="T14" s="92">
        <v>0</v>
      </c>
      <c r="U14" s="92">
        <v>0</v>
      </c>
      <c r="V14" s="92">
        <v>0</v>
      </c>
      <c r="W14" s="92">
        <v>0</v>
      </c>
      <c r="X14" s="92">
        <f t="shared" si="2"/>
        <v>0.811018708878574</v>
      </c>
      <c r="Y14" s="92">
        <v>0.346282558386605</v>
      </c>
      <c r="Z14" s="92">
        <v>0.389610341589144</v>
      </c>
      <c r="AA14" s="92">
        <v>0.0557956499708819</v>
      </c>
      <c r="AB14" s="92">
        <v>0.0193301589319431</v>
      </c>
      <c r="AC14" s="92">
        <v>0</v>
      </c>
    </row>
    <row r="15" s="111" customFormat="true" ht="27.1" hidden="true" customHeight="true" spans="1:29">
      <c r="A15" s="99" t="s">
        <v>83</v>
      </c>
      <c r="B15" s="92">
        <f t="shared" si="0"/>
        <v>5.48147870201526</v>
      </c>
      <c r="C15" s="92">
        <f t="shared" si="1"/>
        <v>3.62597083391304</v>
      </c>
      <c r="D15" s="92">
        <v>2.08997717906076</v>
      </c>
      <c r="E15" s="92">
        <v>0.308322950790698</v>
      </c>
      <c r="F15" s="92">
        <v>0.0532664323724343</v>
      </c>
      <c r="G15" s="92">
        <v>0</v>
      </c>
      <c r="H15" s="92">
        <v>0</v>
      </c>
      <c r="I15" s="92">
        <v>0</v>
      </c>
      <c r="J15" s="92">
        <v>0</v>
      </c>
      <c r="K15" s="92">
        <v>0.452453763605362</v>
      </c>
      <c r="L15" s="92">
        <v>0.296689559411441</v>
      </c>
      <c r="M15" s="92">
        <v>0.208983945270907</v>
      </c>
      <c r="N15" s="92">
        <v>0.174347855269438</v>
      </c>
      <c r="O15" s="92">
        <v>0.0312331781748985</v>
      </c>
      <c r="P15" s="92">
        <v>0</v>
      </c>
      <c r="Q15" s="92">
        <v>0</v>
      </c>
      <c r="R15" s="92">
        <v>0.0033877348623375</v>
      </c>
      <c r="S15" s="92">
        <v>0</v>
      </c>
      <c r="T15" s="92">
        <v>0</v>
      </c>
      <c r="U15" s="92">
        <v>0</v>
      </c>
      <c r="V15" s="92">
        <v>0</v>
      </c>
      <c r="W15" s="92">
        <v>0.00730823509476475</v>
      </c>
      <c r="X15" s="92">
        <f t="shared" si="2"/>
        <v>1.85550786810222</v>
      </c>
      <c r="Y15" s="92">
        <v>1.42735036658286</v>
      </c>
      <c r="Z15" s="92">
        <v>0.0539822591782972</v>
      </c>
      <c r="AA15" s="92">
        <v>0.309745955957448</v>
      </c>
      <c r="AB15" s="92">
        <v>0.0633627529451949</v>
      </c>
      <c r="AC15" s="92">
        <v>0.0010665334384215</v>
      </c>
    </row>
    <row r="16" s="111" customFormat="true" ht="27.1" hidden="true" customHeight="true" spans="1:29">
      <c r="A16" s="99" t="s">
        <v>84</v>
      </c>
      <c r="B16" s="92">
        <f t="shared" si="0"/>
        <v>7.62762376349235</v>
      </c>
      <c r="C16" s="92">
        <f t="shared" si="1"/>
        <v>5.19137918051391</v>
      </c>
      <c r="D16" s="92">
        <v>2.55262403591372</v>
      </c>
      <c r="E16" s="92">
        <v>0.633704937949031</v>
      </c>
      <c r="F16" s="92">
        <v>0.147750913475482</v>
      </c>
      <c r="G16" s="92">
        <v>0.0236930612448316</v>
      </c>
      <c r="H16" s="92">
        <v>0.0032241937043745</v>
      </c>
      <c r="I16" s="92">
        <v>0</v>
      </c>
      <c r="J16" s="92">
        <v>0.0500270948388667</v>
      </c>
      <c r="K16" s="92">
        <v>0.419596580042143</v>
      </c>
      <c r="L16" s="92">
        <v>0.429546166469055</v>
      </c>
      <c r="M16" s="92">
        <v>0.791771484139476</v>
      </c>
      <c r="N16" s="92">
        <v>0.10649022107189</v>
      </c>
      <c r="O16" s="92">
        <v>0.006581611674552</v>
      </c>
      <c r="P16" s="92">
        <v>0.0003166078327695</v>
      </c>
      <c r="Q16" s="92">
        <v>0</v>
      </c>
      <c r="R16" s="92">
        <v>0.00023352157934505</v>
      </c>
      <c r="S16" s="92">
        <v>4.3445516725785e-5</v>
      </c>
      <c r="T16" s="92">
        <v>0.00093542342130375</v>
      </c>
      <c r="U16" s="92">
        <v>0.002764398305361</v>
      </c>
      <c r="V16" s="92">
        <v>0</v>
      </c>
      <c r="W16" s="92">
        <v>0.0220754833349832</v>
      </c>
      <c r="X16" s="92">
        <f t="shared" si="2"/>
        <v>2.43624458297845</v>
      </c>
      <c r="Y16" s="92">
        <v>1.3869459353903</v>
      </c>
      <c r="Z16" s="92">
        <v>0.680865404878782</v>
      </c>
      <c r="AA16" s="92">
        <v>0.305780592987374</v>
      </c>
      <c r="AB16" s="92">
        <v>0.0626526497219905</v>
      </c>
      <c r="AC16" s="92">
        <v>0</v>
      </c>
    </row>
    <row r="17" s="111" customFormat="true" ht="27.1" hidden="true" customHeight="true" spans="1:29">
      <c r="A17" s="99" t="s">
        <v>85</v>
      </c>
      <c r="B17" s="92">
        <f t="shared" si="0"/>
        <v>0.34211767558441</v>
      </c>
      <c r="C17" s="92">
        <f t="shared" si="1"/>
        <v>0.272464837077845</v>
      </c>
      <c r="D17" s="92">
        <v>0.160046671819272</v>
      </c>
      <c r="E17" s="92">
        <v>0.00556649741952548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0.00134323014408107</v>
      </c>
      <c r="L17" s="92">
        <v>0.0156607857966821</v>
      </c>
      <c r="M17" s="92">
        <v>0.0887161837512081</v>
      </c>
      <c r="N17" s="92">
        <v>0.0004633296692295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0.00066018489489</v>
      </c>
      <c r="U17" s="92">
        <v>0</v>
      </c>
      <c r="V17" s="92">
        <v>0</v>
      </c>
      <c r="W17" s="92">
        <v>7.953582957105e-6</v>
      </c>
      <c r="X17" s="92">
        <f t="shared" si="2"/>
        <v>0.0696528385065647</v>
      </c>
      <c r="Y17" s="92">
        <v>0.00878279088620261</v>
      </c>
      <c r="Z17" s="92">
        <v>0.0372880595414129</v>
      </c>
      <c r="AA17" s="92">
        <v>0.00629614126112877</v>
      </c>
      <c r="AB17" s="92">
        <v>0.0172858468178204</v>
      </c>
      <c r="AC17" s="92">
        <v>0</v>
      </c>
    </row>
    <row r="18" s="111" customFormat="true" ht="27.1" hidden="true" customHeight="true" spans="1:29">
      <c r="A18" s="99" t="s">
        <v>86</v>
      </c>
      <c r="B18" s="92">
        <f t="shared" si="0"/>
        <v>4.47698112239274</v>
      </c>
      <c r="C18" s="92">
        <f t="shared" si="1"/>
        <v>3.1320262215576</v>
      </c>
      <c r="D18" s="92">
        <v>0.744412015235069</v>
      </c>
      <c r="E18" s="92">
        <v>0.207101610973398</v>
      </c>
      <c r="F18" s="92">
        <v>1.00033251641938</v>
      </c>
      <c r="G18" s="92">
        <v>0.114984785793634</v>
      </c>
      <c r="H18" s="92">
        <v>0.194459120917798</v>
      </c>
      <c r="I18" s="92">
        <v>0</v>
      </c>
      <c r="J18" s="92">
        <v>0.0756567780491738</v>
      </c>
      <c r="K18" s="92">
        <v>0.00516723477402774</v>
      </c>
      <c r="L18" s="92">
        <v>0.647567397226146</v>
      </c>
      <c r="M18" s="92">
        <v>0.102957784303633</v>
      </c>
      <c r="N18" s="92">
        <v>0.00754402730200611</v>
      </c>
      <c r="O18" s="92">
        <v>0</v>
      </c>
      <c r="P18" s="92">
        <v>0.0020594424539175</v>
      </c>
      <c r="Q18" s="92">
        <v>0</v>
      </c>
      <c r="R18" s="92">
        <v>0.014586894159078</v>
      </c>
      <c r="S18" s="92">
        <v>0</v>
      </c>
      <c r="T18" s="92">
        <v>0.00016717466662944</v>
      </c>
      <c r="U18" s="92">
        <v>0.0120556331995845</v>
      </c>
      <c r="V18" s="92">
        <v>0</v>
      </c>
      <c r="W18" s="92">
        <v>0.00297380608412493</v>
      </c>
      <c r="X18" s="92">
        <f t="shared" si="2"/>
        <v>1.34495490083514</v>
      </c>
      <c r="Y18" s="92">
        <v>0.738702720218438</v>
      </c>
      <c r="Z18" s="92">
        <v>0.272870523255419</v>
      </c>
      <c r="AA18" s="92">
        <v>0.277672897052748</v>
      </c>
      <c r="AB18" s="92">
        <v>0.0425978237146312</v>
      </c>
      <c r="AC18" s="92">
        <v>0.0131109365939025</v>
      </c>
    </row>
    <row r="19" s="111" customFormat="true" ht="27.1" hidden="true" customHeight="true" spans="1:29">
      <c r="A19" s="99" t="s">
        <v>87</v>
      </c>
      <c r="B19" s="92">
        <f t="shared" si="0"/>
        <v>1.26888341671487</v>
      </c>
      <c r="C19" s="92">
        <f t="shared" si="1"/>
        <v>1.01263215314717</v>
      </c>
      <c r="D19" s="92">
        <v>0.229463746024188</v>
      </c>
      <c r="E19" s="92">
        <v>0.138743207083646</v>
      </c>
      <c r="F19" s="92">
        <v>0.324459663875205</v>
      </c>
      <c r="G19" s="92">
        <v>0.0174209230967149</v>
      </c>
      <c r="H19" s="92">
        <v>0.0909569938973314</v>
      </c>
      <c r="I19" s="92">
        <v>0</v>
      </c>
      <c r="J19" s="92">
        <v>0</v>
      </c>
      <c r="K19" s="92">
        <v>0.0433889170791423</v>
      </c>
      <c r="L19" s="92">
        <v>0.103817467609611</v>
      </c>
      <c r="M19" s="92">
        <v>0.0548249099617711</v>
      </c>
      <c r="N19" s="92">
        <v>0.00795309414855121</v>
      </c>
      <c r="O19" s="92">
        <v>0</v>
      </c>
      <c r="P19" s="92">
        <v>0</v>
      </c>
      <c r="Q19" s="92">
        <v>0</v>
      </c>
      <c r="R19" s="92">
        <v>0.00160323037101209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f t="shared" si="2"/>
        <v>0.256251263567696</v>
      </c>
      <c r="Y19" s="92">
        <v>0.23273106242569</v>
      </c>
      <c r="Z19" s="92">
        <v>0.0118701104047977</v>
      </c>
      <c r="AA19" s="92">
        <v>0.003946116557028</v>
      </c>
      <c r="AB19" s="92">
        <v>0.00559876946335965</v>
      </c>
      <c r="AC19" s="92">
        <v>0.002105204716821</v>
      </c>
    </row>
    <row r="20" s="111" customFormat="true" ht="27.1" hidden="true" customHeight="true" spans="1:29">
      <c r="A20" s="99" t="s">
        <v>88</v>
      </c>
      <c r="B20" s="92">
        <f t="shared" si="0"/>
        <v>3.24525890661121</v>
      </c>
      <c r="C20" s="92">
        <f t="shared" si="1"/>
        <v>2.38446980992126</v>
      </c>
      <c r="D20" s="92">
        <v>0.786129508171228</v>
      </c>
      <c r="E20" s="92">
        <v>0.414396133794569</v>
      </c>
      <c r="F20" s="92">
        <v>0.0617730958169462</v>
      </c>
      <c r="G20" s="92">
        <v>0.022983368298612</v>
      </c>
      <c r="H20" s="92">
        <v>3.7936571036583e-5</v>
      </c>
      <c r="I20" s="92">
        <v>0</v>
      </c>
      <c r="J20" s="92">
        <v>0.0200650717253959</v>
      </c>
      <c r="K20" s="92">
        <v>0.0618325306433558</v>
      </c>
      <c r="L20" s="92">
        <v>0.591495292505941</v>
      </c>
      <c r="M20" s="92">
        <v>0.342642986738407</v>
      </c>
      <c r="N20" s="92">
        <v>0.0470620965452734</v>
      </c>
      <c r="O20" s="92">
        <v>0.015505583824986</v>
      </c>
      <c r="P20" s="92">
        <v>0</v>
      </c>
      <c r="Q20" s="92">
        <v>0</v>
      </c>
      <c r="R20" s="92">
        <v>0.0062864985994905</v>
      </c>
      <c r="S20" s="92">
        <v>0.0104309751309249</v>
      </c>
      <c r="T20" s="92">
        <v>0</v>
      </c>
      <c r="U20" s="92">
        <v>0.000740877027603</v>
      </c>
      <c r="V20" s="92">
        <v>0.00237921990642915</v>
      </c>
      <c r="W20" s="92">
        <v>0.00070863462106431</v>
      </c>
      <c r="X20" s="92">
        <f t="shared" si="2"/>
        <v>0.860789096689947</v>
      </c>
      <c r="Y20" s="92">
        <v>0.618656824901612</v>
      </c>
      <c r="Z20" s="92">
        <v>0.103499004916025</v>
      </c>
      <c r="AA20" s="92">
        <v>0.133443368788117</v>
      </c>
      <c r="AB20" s="92">
        <v>0.00487113351851614</v>
      </c>
      <c r="AC20" s="92">
        <v>0.0003187645656765</v>
      </c>
    </row>
    <row r="21" s="111" customFormat="true" ht="27.1" hidden="true" customHeight="true" spans="1:29">
      <c r="A21" s="99" t="s">
        <v>89</v>
      </c>
      <c r="B21" s="92">
        <f t="shared" si="0"/>
        <v>4.04926915381805</v>
      </c>
      <c r="C21" s="92">
        <f t="shared" si="1"/>
        <v>3.27202334106566</v>
      </c>
      <c r="D21" s="92">
        <v>1.90234668618809</v>
      </c>
      <c r="E21" s="92">
        <v>0.659871628726564</v>
      </c>
      <c r="F21" s="92">
        <v>0.0188354104201288</v>
      </c>
      <c r="G21" s="92">
        <v>0</v>
      </c>
      <c r="H21" s="92">
        <v>0</v>
      </c>
      <c r="I21" s="92">
        <v>0</v>
      </c>
      <c r="J21" s="92">
        <v>0.0001908890278575</v>
      </c>
      <c r="K21" s="92">
        <v>0.233242125779934</v>
      </c>
      <c r="L21" s="92">
        <v>0.225839202871353</v>
      </c>
      <c r="M21" s="92">
        <v>0.16425237315068</v>
      </c>
      <c r="N21" s="92">
        <v>0.029339659761446</v>
      </c>
      <c r="O21" s="92">
        <v>0.0038182262786715</v>
      </c>
      <c r="P21" s="92">
        <v>0</v>
      </c>
      <c r="Q21" s="92">
        <v>0</v>
      </c>
      <c r="R21" s="92">
        <v>0.00166985407338619</v>
      </c>
      <c r="S21" s="92">
        <v>0.0287885954647251</v>
      </c>
      <c r="T21" s="92">
        <v>0.00033202848938565</v>
      </c>
      <c r="U21" s="92">
        <v>0.00325620744453435</v>
      </c>
      <c r="V21" s="92">
        <v>3.021966842205e-5</v>
      </c>
      <c r="W21" s="92">
        <v>0.0002102337204837</v>
      </c>
      <c r="X21" s="92">
        <f t="shared" si="2"/>
        <v>0.777245812752385</v>
      </c>
      <c r="Y21" s="92">
        <v>0.600465687894649</v>
      </c>
      <c r="Z21" s="92">
        <v>0.102961920874869</v>
      </c>
      <c r="AA21" s="92">
        <v>0.0629300213980166</v>
      </c>
      <c r="AB21" s="92">
        <v>0.0108881385060165</v>
      </c>
      <c r="AC21" s="92">
        <v>4.4078834043e-8</v>
      </c>
    </row>
    <row r="22" s="111" customFormat="true" ht="27.1" hidden="true" customHeight="true" spans="1:29">
      <c r="A22" s="99" t="s">
        <v>90</v>
      </c>
      <c r="B22" s="92">
        <f t="shared" si="0"/>
        <v>3.36460409589591</v>
      </c>
      <c r="C22" s="92">
        <f t="shared" si="1"/>
        <v>1.70748633980372</v>
      </c>
      <c r="D22" s="92">
        <v>0.381124461808576</v>
      </c>
      <c r="E22" s="92">
        <v>0.607083733152871</v>
      </c>
      <c r="F22" s="92">
        <v>0.265471148206478</v>
      </c>
      <c r="G22" s="92">
        <v>0.008781939731355</v>
      </c>
      <c r="H22" s="92">
        <v>0.135552498801962</v>
      </c>
      <c r="I22" s="92">
        <v>0</v>
      </c>
      <c r="J22" s="92">
        <v>0.002985812409342</v>
      </c>
      <c r="K22" s="92">
        <v>0.00941034476123707</v>
      </c>
      <c r="L22" s="92">
        <v>0.104542381238564</v>
      </c>
      <c r="M22" s="92">
        <v>0.159389426565678</v>
      </c>
      <c r="N22" s="92">
        <v>0.0200543159750163</v>
      </c>
      <c r="O22" s="92">
        <v>0.00028675464553125</v>
      </c>
      <c r="P22" s="92">
        <v>0</v>
      </c>
      <c r="Q22" s="92">
        <v>0</v>
      </c>
      <c r="R22" s="92">
        <v>0.00222464815164585</v>
      </c>
      <c r="S22" s="92">
        <v>0.00249651715214704</v>
      </c>
      <c r="T22" s="92">
        <v>0.00442967138514188</v>
      </c>
      <c r="U22" s="92">
        <v>0.00291973423427931</v>
      </c>
      <c r="V22" s="92">
        <v>0</v>
      </c>
      <c r="W22" s="92">
        <v>0.0007329515838957</v>
      </c>
      <c r="X22" s="92">
        <f t="shared" si="2"/>
        <v>1.65711775609219</v>
      </c>
      <c r="Y22" s="92">
        <v>0.944827574863412</v>
      </c>
      <c r="Z22" s="92">
        <v>0</v>
      </c>
      <c r="AA22" s="92">
        <v>0.611120829132121</v>
      </c>
      <c r="AB22" s="92">
        <v>0.101169352096661</v>
      </c>
      <c r="AC22" s="92">
        <v>0</v>
      </c>
    </row>
    <row r="23" s="111" customFormat="true" ht="27.1" hidden="true" customHeight="true" spans="1:29">
      <c r="A23" s="99" t="s">
        <v>91</v>
      </c>
      <c r="B23" s="92">
        <f t="shared" si="0"/>
        <v>3.8079369946156</v>
      </c>
      <c r="C23" s="92">
        <f t="shared" si="1"/>
        <v>2.37076301884908</v>
      </c>
      <c r="D23" s="92">
        <v>0.460318750109341</v>
      </c>
      <c r="E23" s="92">
        <v>0.11607559941976</v>
      </c>
      <c r="F23" s="92">
        <v>0.666497187145411</v>
      </c>
      <c r="G23" s="92">
        <v>0.194239761444625</v>
      </c>
      <c r="H23" s="92">
        <v>0.00859816895940945</v>
      </c>
      <c r="I23" s="92">
        <v>0</v>
      </c>
      <c r="J23" s="92">
        <v>0.0904669064543418</v>
      </c>
      <c r="K23" s="92">
        <v>0.205076022113043</v>
      </c>
      <c r="L23" s="92">
        <v>0.451945243669279</v>
      </c>
      <c r="M23" s="92">
        <v>0.144335737532134</v>
      </c>
      <c r="N23" s="92">
        <v>0.0289395816449657</v>
      </c>
      <c r="O23" s="92">
        <v>0</v>
      </c>
      <c r="P23" s="92">
        <v>0</v>
      </c>
      <c r="Q23" s="92">
        <v>0</v>
      </c>
      <c r="R23" s="92">
        <v>0.003864682760352</v>
      </c>
      <c r="S23" s="92">
        <v>0</v>
      </c>
      <c r="T23" s="92">
        <v>0</v>
      </c>
      <c r="U23" s="92">
        <v>0</v>
      </c>
      <c r="V23" s="92">
        <v>0</v>
      </c>
      <c r="W23" s="92">
        <v>0.00040537759642134</v>
      </c>
      <c r="X23" s="92">
        <f t="shared" si="2"/>
        <v>1.43717397576651</v>
      </c>
      <c r="Y23" s="92">
        <v>1.02418248086459</v>
      </c>
      <c r="Z23" s="92">
        <v>0.248871279831698</v>
      </c>
      <c r="AA23" s="92">
        <v>0.135729096231498</v>
      </c>
      <c r="AB23" s="92">
        <v>0.0283911188387285</v>
      </c>
      <c r="AC23" s="92">
        <v>0</v>
      </c>
    </row>
    <row r="24" s="111" customFormat="true" ht="27.1" hidden="true" customHeight="true" spans="1:29">
      <c r="A24" s="99" t="s">
        <v>92</v>
      </c>
      <c r="B24" s="92">
        <f t="shared" si="0"/>
        <v>3.50032886751123</v>
      </c>
      <c r="C24" s="92">
        <f t="shared" si="1"/>
        <v>2.53295939504224</v>
      </c>
      <c r="D24" s="92">
        <v>0.882090044394128</v>
      </c>
      <c r="E24" s="92">
        <v>0.281392560698432</v>
      </c>
      <c r="F24" s="92">
        <v>0.253817354375364</v>
      </c>
      <c r="G24" s="92">
        <v>0.029761987355514</v>
      </c>
      <c r="H24" s="92">
        <v>0.21704163458405</v>
      </c>
      <c r="I24" s="92">
        <v>0.00110678246944935</v>
      </c>
      <c r="J24" s="92">
        <v>0.0194176066325762</v>
      </c>
      <c r="K24" s="92">
        <v>0.0474342371973298</v>
      </c>
      <c r="L24" s="92">
        <v>0.622002849824858</v>
      </c>
      <c r="M24" s="92">
        <v>0.127072793594245</v>
      </c>
      <c r="N24" s="92">
        <v>0.010150000049309</v>
      </c>
      <c r="O24" s="92">
        <v>0</v>
      </c>
      <c r="P24" s="92">
        <v>0.0165127635224518</v>
      </c>
      <c r="Q24" s="92">
        <v>0</v>
      </c>
      <c r="R24" s="92">
        <v>0.017432691517859</v>
      </c>
      <c r="S24" s="92">
        <v>0.00504062214165125</v>
      </c>
      <c r="T24" s="92">
        <v>0</v>
      </c>
      <c r="U24" s="92">
        <v>0.0008805740380485</v>
      </c>
      <c r="V24" s="92">
        <v>0</v>
      </c>
      <c r="W24" s="92">
        <v>0.00180489264697901</v>
      </c>
      <c r="X24" s="92">
        <f t="shared" si="2"/>
        <v>0.967369472468986</v>
      </c>
      <c r="Y24" s="92">
        <v>0.627214074421267</v>
      </c>
      <c r="Z24" s="92">
        <v>0.097392985356305</v>
      </c>
      <c r="AA24" s="92">
        <v>0.201851570085905</v>
      </c>
      <c r="AB24" s="92">
        <v>0.0366026681073641</v>
      </c>
      <c r="AC24" s="92">
        <v>0.00430817449814445</v>
      </c>
    </row>
    <row r="25" s="111" customFormat="true" ht="27.1" hidden="true" customHeight="true" spans="1:29">
      <c r="A25" s="99" t="s">
        <v>93</v>
      </c>
      <c r="B25" s="92">
        <f t="shared" si="0"/>
        <v>2.31629250591512</v>
      </c>
      <c r="C25" s="92">
        <f t="shared" si="1"/>
        <v>0.655895816952969</v>
      </c>
      <c r="D25" s="92">
        <v>0.137356814021453</v>
      </c>
      <c r="E25" s="92">
        <v>0.223695652362748</v>
      </c>
      <c r="F25" s="92">
        <v>0.0571379324637096</v>
      </c>
      <c r="G25" s="92">
        <v>0</v>
      </c>
      <c r="H25" s="92">
        <v>0.192835936277816</v>
      </c>
      <c r="I25" s="92">
        <v>0</v>
      </c>
      <c r="J25" s="92">
        <v>0.0057094579390815</v>
      </c>
      <c r="K25" s="92">
        <v>0.005215350722835</v>
      </c>
      <c r="L25" s="92">
        <v>0.0009438731883963</v>
      </c>
      <c r="M25" s="92">
        <v>0.0255968239835415</v>
      </c>
      <c r="N25" s="92">
        <v>0.0004379865189135</v>
      </c>
      <c r="O25" s="92">
        <v>0</v>
      </c>
      <c r="P25" s="92">
        <v>0</v>
      </c>
      <c r="Q25" s="92">
        <v>0</v>
      </c>
      <c r="R25" s="92">
        <v>0</v>
      </c>
      <c r="S25" s="92">
        <v>0.00105346515895423</v>
      </c>
      <c r="T25" s="92">
        <v>0.0035695967862015</v>
      </c>
      <c r="U25" s="92">
        <v>0.00234138331548948</v>
      </c>
      <c r="V25" s="92">
        <v>0</v>
      </c>
      <c r="W25" s="92">
        <v>1.544213829015e-6</v>
      </c>
      <c r="X25" s="92">
        <f t="shared" si="2"/>
        <v>1.66039668896215</v>
      </c>
      <c r="Y25" s="92">
        <v>0.562544465553068</v>
      </c>
      <c r="Z25" s="92">
        <v>0.000289125068125727</v>
      </c>
      <c r="AA25" s="92">
        <v>1.05002025972987</v>
      </c>
      <c r="AB25" s="92">
        <v>0.0332642308367612</v>
      </c>
      <c r="AC25" s="92">
        <v>0.0142786077743265</v>
      </c>
    </row>
    <row r="26" s="111" customFormat="true" ht="27.1" hidden="true" customHeight="true" spans="1:29">
      <c r="A26" s="99" t="s">
        <v>94</v>
      </c>
      <c r="B26" s="92">
        <f t="shared" si="0"/>
        <v>0.176536808192737</v>
      </c>
      <c r="C26" s="92">
        <f t="shared" si="1"/>
        <v>0.137763671371713</v>
      </c>
      <c r="D26" s="92">
        <v>0.0236587555403418</v>
      </c>
      <c r="E26" s="92">
        <v>0.0451906632492294</v>
      </c>
      <c r="F26" s="92">
        <v>0.0163931197564457</v>
      </c>
      <c r="G26" s="92">
        <v>0.00733777841828831</v>
      </c>
      <c r="H26" s="92">
        <v>0</v>
      </c>
      <c r="I26" s="92">
        <v>0</v>
      </c>
      <c r="J26" s="92">
        <v>1.2822725768055e-5</v>
      </c>
      <c r="K26" s="92">
        <v>0</v>
      </c>
      <c r="L26" s="92">
        <v>0.0408193506515591</v>
      </c>
      <c r="M26" s="92">
        <v>0.0038885964076695</v>
      </c>
      <c r="N26" s="92">
        <v>0.000462584622411013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f t="shared" si="2"/>
        <v>0.0387731368210238</v>
      </c>
      <c r="Y26" s="92">
        <v>0.012024429979352</v>
      </c>
      <c r="Z26" s="92">
        <v>0.0169394696499032</v>
      </c>
      <c r="AA26" s="92">
        <v>0.00447397505996265</v>
      </c>
      <c r="AB26" s="92">
        <v>0.00324508528644591</v>
      </c>
      <c r="AC26" s="92">
        <v>0.00209017684536</v>
      </c>
    </row>
    <row r="27" s="111" customFormat="true" ht="27.1" hidden="true" customHeight="true" spans="1:29">
      <c r="A27" s="99" t="s">
        <v>95</v>
      </c>
      <c r="B27" s="92">
        <f t="shared" si="0"/>
        <v>0.0177729568024848</v>
      </c>
      <c r="C27" s="92">
        <f t="shared" si="1"/>
        <v>0.017515690769947</v>
      </c>
      <c r="D27" s="92">
        <v>0.00388202300987809</v>
      </c>
      <c r="E27" s="92">
        <v>0.00332886183392115</v>
      </c>
      <c r="F27" s="92">
        <v>0.0016509414393924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0.00780937822597188</v>
      </c>
      <c r="M27" s="92">
        <v>0</v>
      </c>
      <c r="N27" s="92">
        <v>0.00052201986533235</v>
      </c>
      <c r="O27" s="92">
        <v>0</v>
      </c>
      <c r="P27" s="92">
        <v>0</v>
      </c>
      <c r="Q27" s="92">
        <v>0</v>
      </c>
      <c r="R27" s="92">
        <v>0</v>
      </c>
      <c r="S27" s="92">
        <v>0.000105020815470311</v>
      </c>
      <c r="T27" s="92">
        <v>0</v>
      </c>
      <c r="U27" s="92">
        <v>0.0002021523910068</v>
      </c>
      <c r="V27" s="92">
        <v>1.5293188974e-5</v>
      </c>
      <c r="W27" s="92">
        <v>0</v>
      </c>
      <c r="X27" s="92">
        <f t="shared" si="2"/>
        <v>0.000257266032537796</v>
      </c>
      <c r="Y27" s="92">
        <v>0.00018491402898594</v>
      </c>
      <c r="Z27" s="92">
        <v>7.096757796474e-5</v>
      </c>
      <c r="AA27" s="92">
        <v>0</v>
      </c>
      <c r="AB27" s="92">
        <v>1.3844255871165e-6</v>
      </c>
      <c r="AC27" s="92">
        <v>0</v>
      </c>
    </row>
    <row r="28" s="111" customFormat="true" ht="27.1" hidden="true" customHeight="true" spans="1:29">
      <c r="A28" s="99" t="s">
        <v>96</v>
      </c>
      <c r="B28" s="92">
        <f t="shared" si="0"/>
        <v>1.37853650035228</v>
      </c>
      <c r="C28" s="92">
        <f t="shared" si="1"/>
        <v>0.980983985931719</v>
      </c>
      <c r="D28" s="92">
        <v>0.432573235101556</v>
      </c>
      <c r="E28" s="92">
        <v>0.134691568027052</v>
      </c>
      <c r="F28" s="92">
        <v>0.164082976538916</v>
      </c>
      <c r="G28" s="92">
        <v>0.01561111403304</v>
      </c>
      <c r="H28" s="92">
        <v>0.0463793791174189</v>
      </c>
      <c r="I28" s="92">
        <v>0</v>
      </c>
      <c r="J28" s="92">
        <v>0.0005317537886355</v>
      </c>
      <c r="K28" s="92">
        <v>0</v>
      </c>
      <c r="L28" s="92">
        <v>0.106930551060164</v>
      </c>
      <c r="M28" s="92">
        <v>0.0799913039725536</v>
      </c>
      <c r="N28" s="92">
        <v>0</v>
      </c>
      <c r="O28" s="92">
        <v>0.0001921042923825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f t="shared" si="2"/>
        <v>0.397552514420559</v>
      </c>
      <c r="Y28" s="92">
        <v>0.339542009707202</v>
      </c>
      <c r="Z28" s="92">
        <v>0.0089287665686424</v>
      </c>
      <c r="AA28" s="92">
        <v>0.0244164646887763</v>
      </c>
      <c r="AB28" s="92">
        <v>0.0226399934664977</v>
      </c>
      <c r="AC28" s="92">
        <v>0.00202527998944095</v>
      </c>
    </row>
    <row r="29" s="111" customFormat="true" ht="27.1" customHeight="true" spans="1:29">
      <c r="A29" s="89" t="s">
        <v>39</v>
      </c>
      <c r="B29" s="92">
        <f t="shared" si="0"/>
        <v>3.30875572192894</v>
      </c>
      <c r="C29" s="92">
        <f t="shared" si="1"/>
        <v>2.62798232029292</v>
      </c>
      <c r="D29" s="92">
        <v>0.992047982326145</v>
      </c>
      <c r="E29" s="92">
        <v>0.414410422987301</v>
      </c>
      <c r="F29" s="92">
        <v>0.291722956167507</v>
      </c>
      <c r="G29" s="92">
        <v>0</v>
      </c>
      <c r="H29" s="92">
        <v>0.015091201356563</v>
      </c>
      <c r="I29" s="92">
        <v>0</v>
      </c>
      <c r="J29" s="92">
        <v>0.00654831388743</v>
      </c>
      <c r="K29" s="92">
        <v>0.038827285340862</v>
      </c>
      <c r="L29" s="92">
        <v>0.358198223515069</v>
      </c>
      <c r="M29" s="92">
        <v>0.368876355267071</v>
      </c>
      <c r="N29" s="92">
        <v>0.141832931802718</v>
      </c>
      <c r="O29" s="92">
        <v>0</v>
      </c>
      <c r="P29" s="92">
        <v>0</v>
      </c>
      <c r="Q29" s="92">
        <v>0</v>
      </c>
      <c r="R29" s="92">
        <v>0.000183051082983</v>
      </c>
      <c r="S29" s="92">
        <v>0</v>
      </c>
      <c r="T29" s="92">
        <v>0</v>
      </c>
      <c r="U29" s="92">
        <v>0</v>
      </c>
      <c r="V29" s="92">
        <v>0</v>
      </c>
      <c r="W29" s="92">
        <v>0.0002435965592736</v>
      </c>
      <c r="X29" s="92">
        <f t="shared" si="2"/>
        <v>0.68077340163602</v>
      </c>
      <c r="Y29" s="92">
        <v>0.432725760155744</v>
      </c>
      <c r="Z29" s="92">
        <v>0.152376242343654</v>
      </c>
      <c r="AA29" s="92">
        <v>0.0909283590730904</v>
      </c>
      <c r="AB29" s="92">
        <v>0.00474304006353197</v>
      </c>
      <c r="AC29" s="92">
        <v>0</v>
      </c>
    </row>
    <row r="30" s="111" customFormat="true" ht="27.1" customHeight="true" spans="1:29">
      <c r="A30" s="89" t="s">
        <v>40</v>
      </c>
      <c r="B30" s="92">
        <f t="shared" si="0"/>
        <v>0.771807536170289</v>
      </c>
      <c r="C30" s="92">
        <f t="shared" si="1"/>
        <v>0.615578875729017</v>
      </c>
      <c r="D30" s="92">
        <v>0.231747823974854</v>
      </c>
      <c r="E30" s="92">
        <v>0.131448606844657</v>
      </c>
      <c r="F30" s="92">
        <v>2.64563435589e-6</v>
      </c>
      <c r="G30" s="92">
        <v>0.000221100127675657</v>
      </c>
      <c r="H30" s="92">
        <v>0.002405192784129</v>
      </c>
      <c r="I30" s="92">
        <v>0</v>
      </c>
      <c r="J30" s="92">
        <v>0.011400293881665</v>
      </c>
      <c r="K30" s="92">
        <v>0.0108398536810607</v>
      </c>
      <c r="L30" s="92">
        <v>0.224849733530642</v>
      </c>
      <c r="M30" s="92">
        <v>0.00266355586765085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6.940232640495e-8</v>
      </c>
      <c r="X30" s="92">
        <f t="shared" si="2"/>
        <v>0.156228660441272</v>
      </c>
      <c r="Y30" s="92">
        <v>0.131458529992919</v>
      </c>
      <c r="Z30" s="92">
        <v>0.005217138610965</v>
      </c>
      <c r="AA30" s="92">
        <v>0.0133305431318805</v>
      </c>
      <c r="AB30" s="92">
        <v>0.0062224487055075</v>
      </c>
      <c r="AC30" s="92">
        <v>0</v>
      </c>
    </row>
    <row r="31" s="111" customFormat="true" ht="27.1" customHeight="true" spans="1:29">
      <c r="A31" s="89" t="s">
        <v>41</v>
      </c>
      <c r="B31" s="92">
        <f t="shared" si="0"/>
        <v>5.42397715339751</v>
      </c>
      <c r="C31" s="92">
        <f t="shared" si="1"/>
        <v>4.31963558160521</v>
      </c>
      <c r="D31" s="92">
        <v>1.42162467044877</v>
      </c>
      <c r="E31" s="92">
        <v>0.311149889260267</v>
      </c>
      <c r="F31" s="92">
        <v>0.1892776620887</v>
      </c>
      <c r="G31" s="92">
        <v>0.0605906733182089</v>
      </c>
      <c r="H31" s="92">
        <v>0.0049431697558605</v>
      </c>
      <c r="I31" s="92">
        <v>0</v>
      </c>
      <c r="J31" s="92">
        <v>0.0517669551502373</v>
      </c>
      <c r="K31" s="92">
        <v>0.396466798069327</v>
      </c>
      <c r="L31" s="92">
        <v>1.40011344611521</v>
      </c>
      <c r="M31" s="92">
        <v>0.458158710528978</v>
      </c>
      <c r="N31" s="92">
        <v>0.0120312672405239</v>
      </c>
      <c r="O31" s="92">
        <v>0.004521972437385</v>
      </c>
      <c r="P31" s="92">
        <v>0</v>
      </c>
      <c r="Q31" s="92">
        <v>0</v>
      </c>
      <c r="R31" s="92">
        <v>0.00291945704374901</v>
      </c>
      <c r="S31" s="92">
        <v>0</v>
      </c>
      <c r="T31" s="92">
        <v>0</v>
      </c>
      <c r="U31" s="92">
        <v>0.00452543753069562</v>
      </c>
      <c r="V31" s="92">
        <v>0</v>
      </c>
      <c r="W31" s="92">
        <v>0.00154547261730259</v>
      </c>
      <c r="X31" s="92">
        <f t="shared" si="2"/>
        <v>1.10434157179229</v>
      </c>
      <c r="Y31" s="92">
        <v>0.681992619788497</v>
      </c>
      <c r="Z31" s="92">
        <v>0.335510267272602</v>
      </c>
      <c r="AA31" s="92">
        <v>0.0495367274786895</v>
      </c>
      <c r="AB31" s="92">
        <v>0.0373019572525026</v>
      </c>
      <c r="AC31" s="92">
        <v>0</v>
      </c>
    </row>
    <row r="32" s="111" customFormat="true" ht="27.1" customHeight="true" spans="1:29">
      <c r="A32" s="89" t="s">
        <v>42</v>
      </c>
      <c r="B32" s="92">
        <f t="shared" si="0"/>
        <v>3.2280993920897</v>
      </c>
      <c r="C32" s="92">
        <f t="shared" si="1"/>
        <v>2.23861314834286</v>
      </c>
      <c r="D32" s="92">
        <v>1.47349575281384</v>
      </c>
      <c r="E32" s="92">
        <v>0.0775380294694329</v>
      </c>
      <c r="F32" s="92">
        <v>0.0166515612134716</v>
      </c>
      <c r="G32" s="92">
        <v>0.0068625692022</v>
      </c>
      <c r="H32" s="92">
        <v>0</v>
      </c>
      <c r="I32" s="92">
        <v>0</v>
      </c>
      <c r="J32" s="92">
        <v>0.0743871772916416</v>
      </c>
      <c r="K32" s="92">
        <v>0.00764048080566996</v>
      </c>
      <c r="L32" s="92">
        <v>0.358611616471647</v>
      </c>
      <c r="M32" s="92">
        <v>0.174101894897888</v>
      </c>
      <c r="N32" s="92">
        <v>0.0470268961168282</v>
      </c>
      <c r="O32" s="92">
        <v>0</v>
      </c>
      <c r="P32" s="92">
        <v>0</v>
      </c>
      <c r="Q32" s="92">
        <v>0</v>
      </c>
      <c r="R32" s="92">
        <v>0.0004379290297095</v>
      </c>
      <c r="S32" s="92">
        <v>0</v>
      </c>
      <c r="T32" s="92">
        <v>0</v>
      </c>
      <c r="U32" s="92">
        <v>0</v>
      </c>
      <c r="V32" s="92">
        <v>0</v>
      </c>
      <c r="W32" s="92">
        <v>0.00185924103052906</v>
      </c>
      <c r="X32" s="92">
        <f t="shared" si="2"/>
        <v>0.989486243746842</v>
      </c>
      <c r="Y32" s="92">
        <v>0.597645716721869</v>
      </c>
      <c r="Z32" s="92">
        <v>0.260177958963736</v>
      </c>
      <c r="AA32" s="92">
        <v>0.115489056437946</v>
      </c>
      <c r="AB32" s="92">
        <v>0.0160168542103572</v>
      </c>
      <c r="AC32" s="92">
        <v>0.0001566574129335</v>
      </c>
    </row>
    <row r="33" s="111" customFormat="true" ht="27.1" customHeight="true" spans="1:29">
      <c r="A33" s="89" t="s">
        <v>43</v>
      </c>
      <c r="B33" s="92">
        <f t="shared" si="0"/>
        <v>3.79769221725145</v>
      </c>
      <c r="C33" s="92">
        <f t="shared" si="1"/>
        <v>3.30539973967104</v>
      </c>
      <c r="D33" s="92">
        <v>1.65340725735778</v>
      </c>
      <c r="E33" s="92">
        <v>0.548274996942296</v>
      </c>
      <c r="F33" s="92">
        <v>0.333780866627128</v>
      </c>
      <c r="G33" s="92">
        <v>0.0281500700031143</v>
      </c>
      <c r="H33" s="92">
        <v>0.021572630120397</v>
      </c>
      <c r="I33" s="92">
        <v>0</v>
      </c>
      <c r="J33" s="92">
        <v>0.0049917565128165</v>
      </c>
      <c r="K33" s="92">
        <v>0.0812199905731497</v>
      </c>
      <c r="L33" s="92">
        <v>0.353359109711754</v>
      </c>
      <c r="M33" s="92">
        <v>0.122805498994004</v>
      </c>
      <c r="N33" s="92">
        <v>0.13048781763485</v>
      </c>
      <c r="O33" s="92">
        <v>0</v>
      </c>
      <c r="P33" s="92">
        <v>0</v>
      </c>
      <c r="Q33" s="92">
        <v>0.000777081194868375</v>
      </c>
      <c r="R33" s="92">
        <v>0.000221367212015767</v>
      </c>
      <c r="S33" s="92">
        <v>0.0217536175829871</v>
      </c>
      <c r="T33" s="92">
        <v>0</v>
      </c>
      <c r="U33" s="92">
        <v>2.137443081375e-5</v>
      </c>
      <c r="V33" s="92">
        <v>0</v>
      </c>
      <c r="W33" s="92">
        <v>0.00457630477306354</v>
      </c>
      <c r="X33" s="92">
        <f t="shared" si="2"/>
        <v>0.492292477580415</v>
      </c>
      <c r="Y33" s="92">
        <v>0.300087628156333</v>
      </c>
      <c r="Z33" s="92">
        <v>0.0972904393622859</v>
      </c>
      <c r="AA33" s="92">
        <v>0.0741488025196744</v>
      </c>
      <c r="AB33" s="92">
        <v>0.0160527469714568</v>
      </c>
      <c r="AC33" s="92">
        <v>0.004712860570665</v>
      </c>
    </row>
    <row r="34" s="112" customFormat="true" ht="27.1" customHeight="true" spans="1:29">
      <c r="A34" s="90" t="s">
        <v>44</v>
      </c>
      <c r="B34" s="91">
        <f t="shared" si="0"/>
        <v>102.500202604002</v>
      </c>
      <c r="C34" s="91">
        <f t="shared" si="1"/>
        <v>75.9058587913388</v>
      </c>
      <c r="D34" s="91">
        <v>32.8385382551825</v>
      </c>
      <c r="E34" s="91">
        <v>10.3484219456223</v>
      </c>
      <c r="F34" s="91">
        <v>5.53608529548608</v>
      </c>
      <c r="G34" s="91">
        <v>0.879100677715844</v>
      </c>
      <c r="H34" s="91">
        <v>1.49588034515952</v>
      </c>
      <c r="I34" s="91">
        <v>0.0031501759227222</v>
      </c>
      <c r="J34" s="91">
        <v>0.670310670719845</v>
      </c>
      <c r="K34" s="91">
        <v>4.1009260082132</v>
      </c>
      <c r="L34" s="91">
        <v>10.2226924239745</v>
      </c>
      <c r="M34" s="91">
        <v>8.17649256481789</v>
      </c>
      <c r="N34" s="91">
        <v>1.1787279445696</v>
      </c>
      <c r="O34" s="91">
        <v>0.0860089352339286</v>
      </c>
      <c r="P34" s="91">
        <v>0.0194640714276403</v>
      </c>
      <c r="Q34" s="91">
        <v>0.00104487780842948</v>
      </c>
      <c r="R34" s="91">
        <v>0.114591338110981</v>
      </c>
      <c r="S34" s="91">
        <v>0.0859629329294491</v>
      </c>
      <c r="T34" s="91">
        <v>0.0123656176593174</v>
      </c>
      <c r="U34" s="91">
        <v>0.0360127404263368</v>
      </c>
      <c r="V34" s="91">
        <v>0.00249839003734065</v>
      </c>
      <c r="W34" s="91">
        <v>0.0975835803213651</v>
      </c>
      <c r="X34" s="91">
        <f t="shared" si="2"/>
        <v>26.5943438126635</v>
      </c>
      <c r="Y34" s="91">
        <v>15.2293735612734</v>
      </c>
      <c r="Z34" s="91">
        <v>6.18647170654561</v>
      </c>
      <c r="AA34" s="91">
        <v>4.2780406955837</v>
      </c>
      <c r="AB34" s="91">
        <v>0.761132905013564</v>
      </c>
      <c r="AC34" s="91">
        <v>0.139324944247225</v>
      </c>
    </row>
    <row r="37" spans="5:5">
      <c r="E37" s="115"/>
    </row>
  </sheetData>
  <mergeCells count="7">
    <mergeCell ref="A1:AC1"/>
    <mergeCell ref="A2:AC2"/>
    <mergeCell ref="AB3:AC3"/>
    <mergeCell ref="C4:W4"/>
    <mergeCell ref="X4:AC4"/>
    <mergeCell ref="A4:A5"/>
    <mergeCell ref="B4:B5"/>
  </mergeCells>
  <printOptions horizontalCentered="true"/>
  <pageMargins left="0.511811023622047" right="0.354330708661417" top="0.511811023622047" bottom="0.748031496062992" header="0.31496062992126" footer="0.31496062992126"/>
  <pageSetup paperSize="8" scale="8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32"/>
  <sheetViews>
    <sheetView view="pageBreakPreview" zoomScale="70" zoomScaleNormal="100" zoomScaleSheetLayoutView="70" workbookViewId="0">
      <selection activeCell="A2" sqref="A2:AE2"/>
    </sheetView>
  </sheetViews>
  <sheetFormatPr defaultColWidth="9" defaultRowHeight="13.5"/>
  <cols>
    <col min="1" max="1" width="11" style="94" customWidth="true"/>
    <col min="2" max="2" width="10.875" style="94" customWidth="true"/>
    <col min="3" max="3" width="10.625" style="94" customWidth="true"/>
    <col min="4" max="4" width="10.5" style="94" customWidth="true"/>
    <col min="5" max="31" width="8.875" style="94" customWidth="true"/>
    <col min="32" max="258" width="9" style="94"/>
    <col min="259" max="259" width="11" style="94" customWidth="true"/>
    <col min="260" max="260" width="10.2583333333333" style="94" customWidth="true"/>
    <col min="261" max="261" width="12.2583333333333" style="94" customWidth="true"/>
    <col min="262" max="262" width="11" style="94" customWidth="true"/>
    <col min="263" max="264" width="9" style="94"/>
    <col min="265" max="265" width="11" style="94" customWidth="true"/>
    <col min="266" max="514" width="9" style="94"/>
    <col min="515" max="515" width="11" style="94" customWidth="true"/>
    <col min="516" max="516" width="10.2583333333333" style="94" customWidth="true"/>
    <col min="517" max="517" width="12.2583333333333" style="94" customWidth="true"/>
    <col min="518" max="518" width="11" style="94" customWidth="true"/>
    <col min="519" max="520" width="9" style="94"/>
    <col min="521" max="521" width="11" style="94" customWidth="true"/>
    <col min="522" max="770" width="9" style="94"/>
    <col min="771" max="771" width="11" style="94" customWidth="true"/>
    <col min="772" max="772" width="10.2583333333333" style="94" customWidth="true"/>
    <col min="773" max="773" width="12.2583333333333" style="94" customWidth="true"/>
    <col min="774" max="774" width="11" style="94" customWidth="true"/>
    <col min="775" max="776" width="9" style="94"/>
    <col min="777" max="777" width="11" style="94" customWidth="true"/>
    <col min="778" max="1026" width="9" style="94"/>
    <col min="1027" max="1027" width="11" style="94" customWidth="true"/>
    <col min="1028" max="1028" width="10.2583333333333" style="94" customWidth="true"/>
    <col min="1029" max="1029" width="12.2583333333333" style="94" customWidth="true"/>
    <col min="1030" max="1030" width="11" style="94" customWidth="true"/>
    <col min="1031" max="1032" width="9" style="94"/>
    <col min="1033" max="1033" width="11" style="94" customWidth="true"/>
    <col min="1034" max="1282" width="9" style="94"/>
    <col min="1283" max="1283" width="11" style="94" customWidth="true"/>
    <col min="1284" max="1284" width="10.2583333333333" style="94" customWidth="true"/>
    <col min="1285" max="1285" width="12.2583333333333" style="94" customWidth="true"/>
    <col min="1286" max="1286" width="11" style="94" customWidth="true"/>
    <col min="1287" max="1288" width="9" style="94"/>
    <col min="1289" max="1289" width="11" style="94" customWidth="true"/>
    <col min="1290" max="1538" width="9" style="94"/>
    <col min="1539" max="1539" width="11" style="94" customWidth="true"/>
    <col min="1540" max="1540" width="10.2583333333333" style="94" customWidth="true"/>
    <col min="1541" max="1541" width="12.2583333333333" style="94" customWidth="true"/>
    <col min="1542" max="1542" width="11" style="94" customWidth="true"/>
    <col min="1543" max="1544" width="9" style="94"/>
    <col min="1545" max="1545" width="11" style="94" customWidth="true"/>
    <col min="1546" max="1794" width="9" style="94"/>
    <col min="1795" max="1795" width="11" style="94" customWidth="true"/>
    <col min="1796" max="1796" width="10.2583333333333" style="94" customWidth="true"/>
    <col min="1797" max="1797" width="12.2583333333333" style="94" customWidth="true"/>
    <col min="1798" max="1798" width="11" style="94" customWidth="true"/>
    <col min="1799" max="1800" width="9" style="94"/>
    <col min="1801" max="1801" width="11" style="94" customWidth="true"/>
    <col min="1802" max="2050" width="9" style="94"/>
    <col min="2051" max="2051" width="11" style="94" customWidth="true"/>
    <col min="2052" max="2052" width="10.2583333333333" style="94" customWidth="true"/>
    <col min="2053" max="2053" width="12.2583333333333" style="94" customWidth="true"/>
    <col min="2054" max="2054" width="11" style="94" customWidth="true"/>
    <col min="2055" max="2056" width="9" style="94"/>
    <col min="2057" max="2057" width="11" style="94" customWidth="true"/>
    <col min="2058" max="2306" width="9" style="94"/>
    <col min="2307" max="2307" width="11" style="94" customWidth="true"/>
    <col min="2308" max="2308" width="10.2583333333333" style="94" customWidth="true"/>
    <col min="2309" max="2309" width="12.2583333333333" style="94" customWidth="true"/>
    <col min="2310" max="2310" width="11" style="94" customWidth="true"/>
    <col min="2311" max="2312" width="9" style="94"/>
    <col min="2313" max="2313" width="11" style="94" customWidth="true"/>
    <col min="2314" max="2562" width="9" style="94"/>
    <col min="2563" max="2563" width="11" style="94" customWidth="true"/>
    <col min="2564" max="2564" width="10.2583333333333" style="94" customWidth="true"/>
    <col min="2565" max="2565" width="12.2583333333333" style="94" customWidth="true"/>
    <col min="2566" max="2566" width="11" style="94" customWidth="true"/>
    <col min="2567" max="2568" width="9" style="94"/>
    <col min="2569" max="2569" width="11" style="94" customWidth="true"/>
    <col min="2570" max="2818" width="9" style="94"/>
    <col min="2819" max="2819" width="11" style="94" customWidth="true"/>
    <col min="2820" max="2820" width="10.2583333333333" style="94" customWidth="true"/>
    <col min="2821" max="2821" width="12.2583333333333" style="94" customWidth="true"/>
    <col min="2822" max="2822" width="11" style="94" customWidth="true"/>
    <col min="2823" max="2824" width="9" style="94"/>
    <col min="2825" max="2825" width="11" style="94" customWidth="true"/>
    <col min="2826" max="3074" width="9" style="94"/>
    <col min="3075" max="3075" width="11" style="94" customWidth="true"/>
    <col min="3076" max="3076" width="10.2583333333333" style="94" customWidth="true"/>
    <col min="3077" max="3077" width="12.2583333333333" style="94" customWidth="true"/>
    <col min="3078" max="3078" width="11" style="94" customWidth="true"/>
    <col min="3079" max="3080" width="9" style="94"/>
    <col min="3081" max="3081" width="11" style="94" customWidth="true"/>
    <col min="3082" max="3330" width="9" style="94"/>
    <col min="3331" max="3331" width="11" style="94" customWidth="true"/>
    <col min="3332" max="3332" width="10.2583333333333" style="94" customWidth="true"/>
    <col min="3333" max="3333" width="12.2583333333333" style="94" customWidth="true"/>
    <col min="3334" max="3334" width="11" style="94" customWidth="true"/>
    <col min="3335" max="3336" width="9" style="94"/>
    <col min="3337" max="3337" width="11" style="94" customWidth="true"/>
    <col min="3338" max="3586" width="9" style="94"/>
    <col min="3587" max="3587" width="11" style="94" customWidth="true"/>
    <col min="3588" max="3588" width="10.2583333333333" style="94" customWidth="true"/>
    <col min="3589" max="3589" width="12.2583333333333" style="94" customWidth="true"/>
    <col min="3590" max="3590" width="11" style="94" customWidth="true"/>
    <col min="3591" max="3592" width="9" style="94"/>
    <col min="3593" max="3593" width="11" style="94" customWidth="true"/>
    <col min="3594" max="3842" width="9" style="94"/>
    <col min="3843" max="3843" width="11" style="94" customWidth="true"/>
    <col min="3844" max="3844" width="10.2583333333333" style="94" customWidth="true"/>
    <col min="3845" max="3845" width="12.2583333333333" style="94" customWidth="true"/>
    <col min="3846" max="3846" width="11" style="94" customWidth="true"/>
    <col min="3847" max="3848" width="9" style="94"/>
    <col min="3849" max="3849" width="11" style="94" customWidth="true"/>
    <col min="3850" max="4098" width="9" style="94"/>
    <col min="4099" max="4099" width="11" style="94" customWidth="true"/>
    <col min="4100" max="4100" width="10.2583333333333" style="94" customWidth="true"/>
    <col min="4101" max="4101" width="12.2583333333333" style="94" customWidth="true"/>
    <col min="4102" max="4102" width="11" style="94" customWidth="true"/>
    <col min="4103" max="4104" width="9" style="94"/>
    <col min="4105" max="4105" width="11" style="94" customWidth="true"/>
    <col min="4106" max="4354" width="9" style="94"/>
    <col min="4355" max="4355" width="11" style="94" customWidth="true"/>
    <col min="4356" max="4356" width="10.2583333333333" style="94" customWidth="true"/>
    <col min="4357" max="4357" width="12.2583333333333" style="94" customWidth="true"/>
    <col min="4358" max="4358" width="11" style="94" customWidth="true"/>
    <col min="4359" max="4360" width="9" style="94"/>
    <col min="4361" max="4361" width="11" style="94" customWidth="true"/>
    <col min="4362" max="4610" width="9" style="94"/>
    <col min="4611" max="4611" width="11" style="94" customWidth="true"/>
    <col min="4612" max="4612" width="10.2583333333333" style="94" customWidth="true"/>
    <col min="4613" max="4613" width="12.2583333333333" style="94" customWidth="true"/>
    <col min="4614" max="4614" width="11" style="94" customWidth="true"/>
    <col min="4615" max="4616" width="9" style="94"/>
    <col min="4617" max="4617" width="11" style="94" customWidth="true"/>
    <col min="4618" max="4866" width="9" style="94"/>
    <col min="4867" max="4867" width="11" style="94" customWidth="true"/>
    <col min="4868" max="4868" width="10.2583333333333" style="94" customWidth="true"/>
    <col min="4869" max="4869" width="12.2583333333333" style="94" customWidth="true"/>
    <col min="4870" max="4870" width="11" style="94" customWidth="true"/>
    <col min="4871" max="4872" width="9" style="94"/>
    <col min="4873" max="4873" width="11" style="94" customWidth="true"/>
    <col min="4874" max="5122" width="9" style="94"/>
    <col min="5123" max="5123" width="11" style="94" customWidth="true"/>
    <col min="5124" max="5124" width="10.2583333333333" style="94" customWidth="true"/>
    <col min="5125" max="5125" width="12.2583333333333" style="94" customWidth="true"/>
    <col min="5126" max="5126" width="11" style="94" customWidth="true"/>
    <col min="5127" max="5128" width="9" style="94"/>
    <col min="5129" max="5129" width="11" style="94" customWidth="true"/>
    <col min="5130" max="5378" width="9" style="94"/>
    <col min="5379" max="5379" width="11" style="94" customWidth="true"/>
    <col min="5380" max="5380" width="10.2583333333333" style="94" customWidth="true"/>
    <col min="5381" max="5381" width="12.2583333333333" style="94" customWidth="true"/>
    <col min="5382" max="5382" width="11" style="94" customWidth="true"/>
    <col min="5383" max="5384" width="9" style="94"/>
    <col min="5385" max="5385" width="11" style="94" customWidth="true"/>
    <col min="5386" max="5634" width="9" style="94"/>
    <col min="5635" max="5635" width="11" style="94" customWidth="true"/>
    <col min="5636" max="5636" width="10.2583333333333" style="94" customWidth="true"/>
    <col min="5637" max="5637" width="12.2583333333333" style="94" customWidth="true"/>
    <col min="5638" max="5638" width="11" style="94" customWidth="true"/>
    <col min="5639" max="5640" width="9" style="94"/>
    <col min="5641" max="5641" width="11" style="94" customWidth="true"/>
    <col min="5642" max="5890" width="9" style="94"/>
    <col min="5891" max="5891" width="11" style="94" customWidth="true"/>
    <col min="5892" max="5892" width="10.2583333333333" style="94" customWidth="true"/>
    <col min="5893" max="5893" width="12.2583333333333" style="94" customWidth="true"/>
    <col min="5894" max="5894" width="11" style="94" customWidth="true"/>
    <col min="5895" max="5896" width="9" style="94"/>
    <col min="5897" max="5897" width="11" style="94" customWidth="true"/>
    <col min="5898" max="6146" width="9" style="94"/>
    <col min="6147" max="6147" width="11" style="94" customWidth="true"/>
    <col min="6148" max="6148" width="10.2583333333333" style="94" customWidth="true"/>
    <col min="6149" max="6149" width="12.2583333333333" style="94" customWidth="true"/>
    <col min="6150" max="6150" width="11" style="94" customWidth="true"/>
    <col min="6151" max="6152" width="9" style="94"/>
    <col min="6153" max="6153" width="11" style="94" customWidth="true"/>
    <col min="6154" max="6402" width="9" style="94"/>
    <col min="6403" max="6403" width="11" style="94" customWidth="true"/>
    <col min="6404" max="6404" width="10.2583333333333" style="94" customWidth="true"/>
    <col min="6405" max="6405" width="12.2583333333333" style="94" customWidth="true"/>
    <col min="6406" max="6406" width="11" style="94" customWidth="true"/>
    <col min="6407" max="6408" width="9" style="94"/>
    <col min="6409" max="6409" width="11" style="94" customWidth="true"/>
    <col min="6410" max="6658" width="9" style="94"/>
    <col min="6659" max="6659" width="11" style="94" customWidth="true"/>
    <col min="6660" max="6660" width="10.2583333333333" style="94" customWidth="true"/>
    <col min="6661" max="6661" width="12.2583333333333" style="94" customWidth="true"/>
    <col min="6662" max="6662" width="11" style="94" customWidth="true"/>
    <col min="6663" max="6664" width="9" style="94"/>
    <col min="6665" max="6665" width="11" style="94" customWidth="true"/>
    <col min="6666" max="6914" width="9" style="94"/>
    <col min="6915" max="6915" width="11" style="94" customWidth="true"/>
    <col min="6916" max="6916" width="10.2583333333333" style="94" customWidth="true"/>
    <col min="6917" max="6917" width="12.2583333333333" style="94" customWidth="true"/>
    <col min="6918" max="6918" width="11" style="94" customWidth="true"/>
    <col min="6919" max="6920" width="9" style="94"/>
    <col min="6921" max="6921" width="11" style="94" customWidth="true"/>
    <col min="6922" max="7170" width="9" style="94"/>
    <col min="7171" max="7171" width="11" style="94" customWidth="true"/>
    <col min="7172" max="7172" width="10.2583333333333" style="94" customWidth="true"/>
    <col min="7173" max="7173" width="12.2583333333333" style="94" customWidth="true"/>
    <col min="7174" max="7174" width="11" style="94" customWidth="true"/>
    <col min="7175" max="7176" width="9" style="94"/>
    <col min="7177" max="7177" width="11" style="94" customWidth="true"/>
    <col min="7178" max="7426" width="9" style="94"/>
    <col min="7427" max="7427" width="11" style="94" customWidth="true"/>
    <col min="7428" max="7428" width="10.2583333333333" style="94" customWidth="true"/>
    <col min="7429" max="7429" width="12.2583333333333" style="94" customWidth="true"/>
    <col min="7430" max="7430" width="11" style="94" customWidth="true"/>
    <col min="7431" max="7432" width="9" style="94"/>
    <col min="7433" max="7433" width="11" style="94" customWidth="true"/>
    <col min="7434" max="7682" width="9" style="94"/>
    <col min="7683" max="7683" width="11" style="94" customWidth="true"/>
    <col min="7684" max="7684" width="10.2583333333333" style="94" customWidth="true"/>
    <col min="7685" max="7685" width="12.2583333333333" style="94" customWidth="true"/>
    <col min="7686" max="7686" width="11" style="94" customWidth="true"/>
    <col min="7687" max="7688" width="9" style="94"/>
    <col min="7689" max="7689" width="11" style="94" customWidth="true"/>
    <col min="7690" max="7938" width="9" style="94"/>
    <col min="7939" max="7939" width="11" style="94" customWidth="true"/>
    <col min="7940" max="7940" width="10.2583333333333" style="94" customWidth="true"/>
    <col min="7941" max="7941" width="12.2583333333333" style="94" customWidth="true"/>
    <col min="7942" max="7942" width="11" style="94" customWidth="true"/>
    <col min="7943" max="7944" width="9" style="94"/>
    <col min="7945" max="7945" width="11" style="94" customWidth="true"/>
    <col min="7946" max="8194" width="9" style="94"/>
    <col min="8195" max="8195" width="11" style="94" customWidth="true"/>
    <col min="8196" max="8196" width="10.2583333333333" style="94" customWidth="true"/>
    <col min="8197" max="8197" width="12.2583333333333" style="94" customWidth="true"/>
    <col min="8198" max="8198" width="11" style="94" customWidth="true"/>
    <col min="8199" max="8200" width="9" style="94"/>
    <col min="8201" max="8201" width="11" style="94" customWidth="true"/>
    <col min="8202" max="8450" width="9" style="94"/>
    <col min="8451" max="8451" width="11" style="94" customWidth="true"/>
    <col min="8452" max="8452" width="10.2583333333333" style="94" customWidth="true"/>
    <col min="8453" max="8453" width="12.2583333333333" style="94" customWidth="true"/>
    <col min="8454" max="8454" width="11" style="94" customWidth="true"/>
    <col min="8455" max="8456" width="9" style="94"/>
    <col min="8457" max="8457" width="11" style="94" customWidth="true"/>
    <col min="8458" max="8706" width="9" style="94"/>
    <col min="8707" max="8707" width="11" style="94" customWidth="true"/>
    <col min="8708" max="8708" width="10.2583333333333" style="94" customWidth="true"/>
    <col min="8709" max="8709" width="12.2583333333333" style="94" customWidth="true"/>
    <col min="8710" max="8710" width="11" style="94" customWidth="true"/>
    <col min="8711" max="8712" width="9" style="94"/>
    <col min="8713" max="8713" width="11" style="94" customWidth="true"/>
    <col min="8714" max="8962" width="9" style="94"/>
    <col min="8963" max="8963" width="11" style="94" customWidth="true"/>
    <col min="8964" max="8964" width="10.2583333333333" style="94" customWidth="true"/>
    <col min="8965" max="8965" width="12.2583333333333" style="94" customWidth="true"/>
    <col min="8966" max="8966" width="11" style="94" customWidth="true"/>
    <col min="8967" max="8968" width="9" style="94"/>
    <col min="8969" max="8969" width="11" style="94" customWidth="true"/>
    <col min="8970" max="9218" width="9" style="94"/>
    <col min="9219" max="9219" width="11" style="94" customWidth="true"/>
    <col min="9220" max="9220" width="10.2583333333333" style="94" customWidth="true"/>
    <col min="9221" max="9221" width="12.2583333333333" style="94" customWidth="true"/>
    <col min="9222" max="9222" width="11" style="94" customWidth="true"/>
    <col min="9223" max="9224" width="9" style="94"/>
    <col min="9225" max="9225" width="11" style="94" customWidth="true"/>
    <col min="9226" max="9474" width="9" style="94"/>
    <col min="9475" max="9475" width="11" style="94" customWidth="true"/>
    <col min="9476" max="9476" width="10.2583333333333" style="94" customWidth="true"/>
    <col min="9477" max="9477" width="12.2583333333333" style="94" customWidth="true"/>
    <col min="9478" max="9478" width="11" style="94" customWidth="true"/>
    <col min="9479" max="9480" width="9" style="94"/>
    <col min="9481" max="9481" width="11" style="94" customWidth="true"/>
    <col min="9482" max="9730" width="9" style="94"/>
    <col min="9731" max="9731" width="11" style="94" customWidth="true"/>
    <col min="9732" max="9732" width="10.2583333333333" style="94" customWidth="true"/>
    <col min="9733" max="9733" width="12.2583333333333" style="94" customWidth="true"/>
    <col min="9734" max="9734" width="11" style="94" customWidth="true"/>
    <col min="9735" max="9736" width="9" style="94"/>
    <col min="9737" max="9737" width="11" style="94" customWidth="true"/>
    <col min="9738" max="9986" width="9" style="94"/>
    <col min="9987" max="9987" width="11" style="94" customWidth="true"/>
    <col min="9988" max="9988" width="10.2583333333333" style="94" customWidth="true"/>
    <col min="9989" max="9989" width="12.2583333333333" style="94" customWidth="true"/>
    <col min="9990" max="9990" width="11" style="94" customWidth="true"/>
    <col min="9991" max="9992" width="9" style="94"/>
    <col min="9993" max="9993" width="11" style="94" customWidth="true"/>
    <col min="9994" max="10242" width="9" style="94"/>
    <col min="10243" max="10243" width="11" style="94" customWidth="true"/>
    <col min="10244" max="10244" width="10.2583333333333" style="94" customWidth="true"/>
    <col min="10245" max="10245" width="12.2583333333333" style="94" customWidth="true"/>
    <col min="10246" max="10246" width="11" style="94" customWidth="true"/>
    <col min="10247" max="10248" width="9" style="94"/>
    <col min="10249" max="10249" width="11" style="94" customWidth="true"/>
    <col min="10250" max="10498" width="9" style="94"/>
    <col min="10499" max="10499" width="11" style="94" customWidth="true"/>
    <col min="10500" max="10500" width="10.2583333333333" style="94" customWidth="true"/>
    <col min="10501" max="10501" width="12.2583333333333" style="94" customWidth="true"/>
    <col min="10502" max="10502" width="11" style="94" customWidth="true"/>
    <col min="10503" max="10504" width="9" style="94"/>
    <col min="10505" max="10505" width="11" style="94" customWidth="true"/>
    <col min="10506" max="10754" width="9" style="94"/>
    <col min="10755" max="10755" width="11" style="94" customWidth="true"/>
    <col min="10756" max="10756" width="10.2583333333333" style="94" customWidth="true"/>
    <col min="10757" max="10757" width="12.2583333333333" style="94" customWidth="true"/>
    <col min="10758" max="10758" width="11" style="94" customWidth="true"/>
    <col min="10759" max="10760" width="9" style="94"/>
    <col min="10761" max="10761" width="11" style="94" customWidth="true"/>
    <col min="10762" max="11010" width="9" style="94"/>
    <col min="11011" max="11011" width="11" style="94" customWidth="true"/>
    <col min="11012" max="11012" width="10.2583333333333" style="94" customWidth="true"/>
    <col min="11013" max="11013" width="12.2583333333333" style="94" customWidth="true"/>
    <col min="11014" max="11014" width="11" style="94" customWidth="true"/>
    <col min="11015" max="11016" width="9" style="94"/>
    <col min="11017" max="11017" width="11" style="94" customWidth="true"/>
    <col min="11018" max="11266" width="9" style="94"/>
    <col min="11267" max="11267" width="11" style="94" customWidth="true"/>
    <col min="11268" max="11268" width="10.2583333333333" style="94" customWidth="true"/>
    <col min="11269" max="11269" width="12.2583333333333" style="94" customWidth="true"/>
    <col min="11270" max="11270" width="11" style="94" customWidth="true"/>
    <col min="11271" max="11272" width="9" style="94"/>
    <col min="11273" max="11273" width="11" style="94" customWidth="true"/>
    <col min="11274" max="11522" width="9" style="94"/>
    <col min="11523" max="11523" width="11" style="94" customWidth="true"/>
    <col min="11524" max="11524" width="10.2583333333333" style="94" customWidth="true"/>
    <col min="11525" max="11525" width="12.2583333333333" style="94" customWidth="true"/>
    <col min="11526" max="11526" width="11" style="94" customWidth="true"/>
    <col min="11527" max="11528" width="9" style="94"/>
    <col min="11529" max="11529" width="11" style="94" customWidth="true"/>
    <col min="11530" max="11778" width="9" style="94"/>
    <col min="11779" max="11779" width="11" style="94" customWidth="true"/>
    <col min="11780" max="11780" width="10.2583333333333" style="94" customWidth="true"/>
    <col min="11781" max="11781" width="12.2583333333333" style="94" customWidth="true"/>
    <col min="11782" max="11782" width="11" style="94" customWidth="true"/>
    <col min="11783" max="11784" width="9" style="94"/>
    <col min="11785" max="11785" width="11" style="94" customWidth="true"/>
    <col min="11786" max="12034" width="9" style="94"/>
    <col min="12035" max="12035" width="11" style="94" customWidth="true"/>
    <col min="12036" max="12036" width="10.2583333333333" style="94" customWidth="true"/>
    <col min="12037" max="12037" width="12.2583333333333" style="94" customWidth="true"/>
    <col min="12038" max="12038" width="11" style="94" customWidth="true"/>
    <col min="12039" max="12040" width="9" style="94"/>
    <col min="12041" max="12041" width="11" style="94" customWidth="true"/>
    <col min="12042" max="12290" width="9" style="94"/>
    <col min="12291" max="12291" width="11" style="94" customWidth="true"/>
    <col min="12292" max="12292" width="10.2583333333333" style="94" customWidth="true"/>
    <col min="12293" max="12293" width="12.2583333333333" style="94" customWidth="true"/>
    <col min="12294" max="12294" width="11" style="94" customWidth="true"/>
    <col min="12295" max="12296" width="9" style="94"/>
    <col min="12297" max="12297" width="11" style="94" customWidth="true"/>
    <col min="12298" max="12546" width="9" style="94"/>
    <col min="12547" max="12547" width="11" style="94" customWidth="true"/>
    <col min="12548" max="12548" width="10.2583333333333" style="94" customWidth="true"/>
    <col min="12549" max="12549" width="12.2583333333333" style="94" customWidth="true"/>
    <col min="12550" max="12550" width="11" style="94" customWidth="true"/>
    <col min="12551" max="12552" width="9" style="94"/>
    <col min="12553" max="12553" width="11" style="94" customWidth="true"/>
    <col min="12554" max="12802" width="9" style="94"/>
    <col min="12803" max="12803" width="11" style="94" customWidth="true"/>
    <col min="12804" max="12804" width="10.2583333333333" style="94" customWidth="true"/>
    <col min="12805" max="12805" width="12.2583333333333" style="94" customWidth="true"/>
    <col min="12806" max="12806" width="11" style="94" customWidth="true"/>
    <col min="12807" max="12808" width="9" style="94"/>
    <col min="12809" max="12809" width="11" style="94" customWidth="true"/>
    <col min="12810" max="13058" width="9" style="94"/>
    <col min="13059" max="13059" width="11" style="94" customWidth="true"/>
    <col min="13060" max="13060" width="10.2583333333333" style="94" customWidth="true"/>
    <col min="13061" max="13061" width="12.2583333333333" style="94" customWidth="true"/>
    <col min="13062" max="13062" width="11" style="94" customWidth="true"/>
    <col min="13063" max="13064" width="9" style="94"/>
    <col min="13065" max="13065" width="11" style="94" customWidth="true"/>
    <col min="13066" max="13314" width="9" style="94"/>
    <col min="13315" max="13315" width="11" style="94" customWidth="true"/>
    <col min="13316" max="13316" width="10.2583333333333" style="94" customWidth="true"/>
    <col min="13317" max="13317" width="12.2583333333333" style="94" customWidth="true"/>
    <col min="13318" max="13318" width="11" style="94" customWidth="true"/>
    <col min="13319" max="13320" width="9" style="94"/>
    <col min="13321" max="13321" width="11" style="94" customWidth="true"/>
    <col min="13322" max="13570" width="9" style="94"/>
    <col min="13571" max="13571" width="11" style="94" customWidth="true"/>
    <col min="13572" max="13572" width="10.2583333333333" style="94" customWidth="true"/>
    <col min="13573" max="13573" width="12.2583333333333" style="94" customWidth="true"/>
    <col min="13574" max="13574" width="11" style="94" customWidth="true"/>
    <col min="13575" max="13576" width="9" style="94"/>
    <col min="13577" max="13577" width="11" style="94" customWidth="true"/>
    <col min="13578" max="13826" width="9" style="94"/>
    <col min="13827" max="13827" width="11" style="94" customWidth="true"/>
    <col min="13828" max="13828" width="10.2583333333333" style="94" customWidth="true"/>
    <col min="13829" max="13829" width="12.2583333333333" style="94" customWidth="true"/>
    <col min="13830" max="13830" width="11" style="94" customWidth="true"/>
    <col min="13831" max="13832" width="9" style="94"/>
    <col min="13833" max="13833" width="11" style="94" customWidth="true"/>
    <col min="13834" max="14082" width="9" style="94"/>
    <col min="14083" max="14083" width="11" style="94" customWidth="true"/>
    <col min="14084" max="14084" width="10.2583333333333" style="94" customWidth="true"/>
    <col min="14085" max="14085" width="12.2583333333333" style="94" customWidth="true"/>
    <col min="14086" max="14086" width="11" style="94" customWidth="true"/>
    <col min="14087" max="14088" width="9" style="94"/>
    <col min="14089" max="14089" width="11" style="94" customWidth="true"/>
    <col min="14090" max="14338" width="9" style="94"/>
    <col min="14339" max="14339" width="11" style="94" customWidth="true"/>
    <col min="14340" max="14340" width="10.2583333333333" style="94" customWidth="true"/>
    <col min="14341" max="14341" width="12.2583333333333" style="94" customWidth="true"/>
    <col min="14342" max="14342" width="11" style="94" customWidth="true"/>
    <col min="14343" max="14344" width="9" style="94"/>
    <col min="14345" max="14345" width="11" style="94" customWidth="true"/>
    <col min="14346" max="14594" width="9" style="94"/>
    <col min="14595" max="14595" width="11" style="94" customWidth="true"/>
    <col min="14596" max="14596" width="10.2583333333333" style="94" customWidth="true"/>
    <col min="14597" max="14597" width="12.2583333333333" style="94" customWidth="true"/>
    <col min="14598" max="14598" width="11" style="94" customWidth="true"/>
    <col min="14599" max="14600" width="9" style="94"/>
    <col min="14601" max="14601" width="11" style="94" customWidth="true"/>
    <col min="14602" max="14850" width="9" style="94"/>
    <col min="14851" max="14851" width="11" style="94" customWidth="true"/>
    <col min="14852" max="14852" width="10.2583333333333" style="94" customWidth="true"/>
    <col min="14853" max="14853" width="12.2583333333333" style="94" customWidth="true"/>
    <col min="14854" max="14854" width="11" style="94" customWidth="true"/>
    <col min="14855" max="14856" width="9" style="94"/>
    <col min="14857" max="14857" width="11" style="94" customWidth="true"/>
    <col min="14858" max="15106" width="9" style="94"/>
    <col min="15107" max="15107" width="11" style="94" customWidth="true"/>
    <col min="15108" max="15108" width="10.2583333333333" style="94" customWidth="true"/>
    <col min="15109" max="15109" width="12.2583333333333" style="94" customWidth="true"/>
    <col min="15110" max="15110" width="11" style="94" customWidth="true"/>
    <col min="15111" max="15112" width="9" style="94"/>
    <col min="15113" max="15113" width="11" style="94" customWidth="true"/>
    <col min="15114" max="15362" width="9" style="94"/>
    <col min="15363" max="15363" width="11" style="94" customWidth="true"/>
    <col min="15364" max="15364" width="10.2583333333333" style="94" customWidth="true"/>
    <col min="15365" max="15365" width="12.2583333333333" style="94" customWidth="true"/>
    <col min="15366" max="15366" width="11" style="94" customWidth="true"/>
    <col min="15367" max="15368" width="9" style="94"/>
    <col min="15369" max="15369" width="11" style="94" customWidth="true"/>
    <col min="15370" max="15618" width="9" style="94"/>
    <col min="15619" max="15619" width="11" style="94" customWidth="true"/>
    <col min="15620" max="15620" width="10.2583333333333" style="94" customWidth="true"/>
    <col min="15621" max="15621" width="12.2583333333333" style="94" customWidth="true"/>
    <col min="15622" max="15622" width="11" style="94" customWidth="true"/>
    <col min="15623" max="15624" width="9" style="94"/>
    <col min="15625" max="15625" width="11" style="94" customWidth="true"/>
    <col min="15626" max="15874" width="9" style="94"/>
    <col min="15875" max="15875" width="11" style="94" customWidth="true"/>
    <col min="15876" max="15876" width="10.2583333333333" style="94" customWidth="true"/>
    <col min="15877" max="15877" width="12.2583333333333" style="94" customWidth="true"/>
    <col min="15878" max="15878" width="11" style="94" customWidth="true"/>
    <col min="15879" max="15880" width="9" style="94"/>
    <col min="15881" max="15881" width="11" style="94" customWidth="true"/>
    <col min="15882" max="16130" width="9" style="94"/>
    <col min="16131" max="16131" width="11" style="94" customWidth="true"/>
    <col min="16132" max="16132" width="10.2583333333333" style="94" customWidth="true"/>
    <col min="16133" max="16133" width="12.2583333333333" style="94" customWidth="true"/>
    <col min="16134" max="16134" width="11" style="94" customWidth="true"/>
    <col min="16135" max="16136" width="9" style="94"/>
    <col min="16137" max="16137" width="11" style="94" customWidth="true"/>
    <col min="16138" max="16384" width="9" style="94"/>
  </cols>
  <sheetData>
    <row r="1" ht="27.1" customHeight="true" spans="1:31">
      <c r="A1" s="95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ht="42" customHeight="true" spans="1:31">
      <c r="A2" s="81" t="s">
        <v>98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ht="18.75" customHeight="true" spans="3:30">
      <c r="C3" s="97"/>
      <c r="AD3" s="94" t="s">
        <v>99</v>
      </c>
    </row>
    <row r="4" ht="22" customHeight="true" spans="1:31">
      <c r="A4" s="11" t="s">
        <v>100</v>
      </c>
      <c r="B4" s="11" t="s">
        <v>101</v>
      </c>
      <c r="C4" s="11" t="s">
        <v>102</v>
      </c>
      <c r="D4" s="98" t="s">
        <v>103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8"/>
      <c r="AE4" s="11" t="s">
        <v>104</v>
      </c>
    </row>
    <row r="5" ht="18" customHeight="true" spans="1:31">
      <c r="A5" s="11"/>
      <c r="B5" s="11"/>
      <c r="C5" s="11"/>
      <c r="D5" s="98" t="s">
        <v>48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 t="s">
        <v>49</v>
      </c>
      <c r="Z5" s="107"/>
      <c r="AA5" s="107"/>
      <c r="AB5" s="107"/>
      <c r="AC5" s="107"/>
      <c r="AD5" s="108"/>
      <c r="AE5" s="11"/>
    </row>
    <row r="6" ht="63" spans="1:31">
      <c r="A6" s="82"/>
      <c r="B6" s="11"/>
      <c r="C6" s="82"/>
      <c r="D6" s="82" t="s">
        <v>4</v>
      </c>
      <c r="E6" s="82" t="s">
        <v>51</v>
      </c>
      <c r="F6" s="82" t="s">
        <v>52</v>
      </c>
      <c r="G6" s="82" t="s">
        <v>53</v>
      </c>
      <c r="H6" s="82" t="s">
        <v>54</v>
      </c>
      <c r="I6" s="82" t="s">
        <v>55</v>
      </c>
      <c r="J6" s="82" t="s">
        <v>56</v>
      </c>
      <c r="K6" s="82" t="s">
        <v>57</v>
      </c>
      <c r="L6" s="82" t="s">
        <v>58</v>
      </c>
      <c r="M6" s="82" t="s">
        <v>59</v>
      </c>
      <c r="N6" s="82" t="s">
        <v>60</v>
      </c>
      <c r="O6" s="82" t="s">
        <v>61</v>
      </c>
      <c r="P6" s="82" t="s">
        <v>62</v>
      </c>
      <c r="Q6" s="82" t="s">
        <v>63</v>
      </c>
      <c r="R6" s="82" t="s">
        <v>64</v>
      </c>
      <c r="S6" s="82" t="s">
        <v>65</v>
      </c>
      <c r="T6" s="82" t="s">
        <v>66</v>
      </c>
      <c r="U6" s="82" t="s">
        <v>67</v>
      </c>
      <c r="V6" s="82" t="s">
        <v>68</v>
      </c>
      <c r="W6" s="82" t="s">
        <v>69</v>
      </c>
      <c r="X6" s="82" t="s">
        <v>70</v>
      </c>
      <c r="Y6" s="82" t="s">
        <v>4</v>
      </c>
      <c r="Z6" s="82" t="s">
        <v>13</v>
      </c>
      <c r="AA6" s="82" t="s">
        <v>14</v>
      </c>
      <c r="AB6" s="82" t="s">
        <v>71</v>
      </c>
      <c r="AC6" s="82" t="s">
        <v>72</v>
      </c>
      <c r="AD6" s="82" t="s">
        <v>73</v>
      </c>
      <c r="AE6" s="82"/>
    </row>
    <row r="7" ht="18" customHeight="true" spans="1:31">
      <c r="A7" s="99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  <c r="R7" s="99">
        <v>18</v>
      </c>
      <c r="S7" s="99">
        <v>19</v>
      </c>
      <c r="T7" s="99">
        <v>20</v>
      </c>
      <c r="U7" s="99">
        <v>21</v>
      </c>
      <c r="V7" s="99">
        <v>22</v>
      </c>
      <c r="W7" s="99">
        <v>23</v>
      </c>
      <c r="X7" s="99">
        <v>24</v>
      </c>
      <c r="Y7" s="99">
        <v>25</v>
      </c>
      <c r="Z7" s="99">
        <v>26</v>
      </c>
      <c r="AA7" s="99">
        <v>27</v>
      </c>
      <c r="AB7" s="99">
        <v>28</v>
      </c>
      <c r="AC7" s="99">
        <v>29</v>
      </c>
      <c r="AD7" s="99">
        <v>30</v>
      </c>
      <c r="AE7" s="99">
        <v>31</v>
      </c>
    </row>
    <row r="8" ht="18" customHeight="true" spans="1:31">
      <c r="A8" s="100" t="s">
        <v>105</v>
      </c>
      <c r="B8" s="101" t="s">
        <v>44</v>
      </c>
      <c r="C8" s="102">
        <v>102.5224746135</v>
      </c>
      <c r="D8" s="102">
        <f>SUM(E8:X8)</f>
        <v>75.905858793</v>
      </c>
      <c r="E8" s="102">
        <v>32.8385381685</v>
      </c>
      <c r="F8" s="102">
        <v>10.348421799</v>
      </c>
      <c r="G8" s="102">
        <v>5.5360853715</v>
      </c>
      <c r="H8" s="102">
        <v>0.8791007175</v>
      </c>
      <c r="I8" s="102">
        <v>1.4958803475</v>
      </c>
      <c r="J8" s="102">
        <v>0.003150177</v>
      </c>
      <c r="K8" s="102">
        <v>0.670310697</v>
      </c>
      <c r="L8" s="102">
        <v>4.1009260575</v>
      </c>
      <c r="M8" s="102">
        <v>10.2226923885</v>
      </c>
      <c r="N8" s="102">
        <v>8.1764926425</v>
      </c>
      <c r="O8" s="102">
        <v>1.178727879</v>
      </c>
      <c r="P8" s="102">
        <v>0.0860089305</v>
      </c>
      <c r="Q8" s="102">
        <v>0.0194640765</v>
      </c>
      <c r="R8" s="102">
        <v>0.0010448775</v>
      </c>
      <c r="S8" s="102">
        <v>0.1145913525</v>
      </c>
      <c r="T8" s="102">
        <v>0.0859629465</v>
      </c>
      <c r="U8" s="102">
        <v>0.0123656235</v>
      </c>
      <c r="V8" s="102">
        <v>0.036012747</v>
      </c>
      <c r="W8" s="102">
        <v>0.0024983925</v>
      </c>
      <c r="X8" s="102">
        <v>0.097583601</v>
      </c>
      <c r="Y8" s="102">
        <f>SUM(Z8:AD8)</f>
        <v>26.594343906</v>
      </c>
      <c r="Z8" s="102">
        <v>15.2293735275</v>
      </c>
      <c r="AA8" s="102">
        <v>6.186471759</v>
      </c>
      <c r="AB8" s="102">
        <v>4.278040746</v>
      </c>
      <c r="AC8" s="102">
        <v>0.7611329415</v>
      </c>
      <c r="AD8" s="102">
        <v>0.139324932</v>
      </c>
      <c r="AE8" s="102">
        <v>0.0222719145</v>
      </c>
    </row>
    <row r="9" ht="18" customHeight="true" spans="1:31">
      <c r="A9" s="100"/>
      <c r="B9" s="101" t="s">
        <v>106</v>
      </c>
      <c r="C9" s="102">
        <f>SUM(C10:C13)</f>
        <v>67.975927731</v>
      </c>
      <c r="D9" s="102">
        <f t="shared" ref="D9:D72" si="0">SUM(E9:X9)</f>
        <v>60.5681530725</v>
      </c>
      <c r="E9" s="102">
        <f t="shared" ref="E9:AE9" si="1">SUM(E10:E13)</f>
        <v>29.7738775275</v>
      </c>
      <c r="F9" s="102">
        <f t="shared" si="1"/>
        <v>8.607923772</v>
      </c>
      <c r="G9" s="102">
        <f t="shared" si="1"/>
        <v>4.700392557</v>
      </c>
      <c r="H9" s="102">
        <f t="shared" si="1"/>
        <v>0.7509389175</v>
      </c>
      <c r="I9" s="102">
        <f t="shared" si="1"/>
        <v>1.117137606</v>
      </c>
      <c r="J9" s="102">
        <f t="shared" si="1"/>
        <v>0.001776888</v>
      </c>
      <c r="K9" s="102">
        <f t="shared" si="1"/>
        <v>0.4958897775</v>
      </c>
      <c r="L9" s="102">
        <f t="shared" si="1"/>
        <v>3.5665600815</v>
      </c>
      <c r="M9" s="102">
        <f t="shared" si="1"/>
        <v>3.321043011</v>
      </c>
      <c r="N9" s="102">
        <f t="shared" si="1"/>
        <v>7.43858733</v>
      </c>
      <c r="O9" s="102">
        <f t="shared" si="1"/>
        <v>0.5566212915</v>
      </c>
      <c r="P9" s="102">
        <f t="shared" si="1"/>
        <v>0.052360809</v>
      </c>
      <c r="Q9" s="102">
        <f t="shared" si="1"/>
        <v>0.0103924065</v>
      </c>
      <c r="R9" s="102">
        <f t="shared" si="1"/>
        <v>0.000523467</v>
      </c>
      <c r="S9" s="102">
        <f t="shared" si="1"/>
        <v>0.0582541845</v>
      </c>
      <c r="T9" s="102">
        <f t="shared" si="1"/>
        <v>0.034656069</v>
      </c>
      <c r="U9" s="102">
        <f t="shared" si="1"/>
        <v>0.0054682065</v>
      </c>
      <c r="V9" s="102">
        <f t="shared" si="1"/>
        <v>0.012879168</v>
      </c>
      <c r="W9" s="102">
        <f t="shared" si="1"/>
        <v>0.0023310465</v>
      </c>
      <c r="X9" s="102">
        <f t="shared" si="1"/>
        <v>0.060538956</v>
      </c>
      <c r="Y9" s="102">
        <f t="shared" ref="Y9:Y72" si="2">SUM(Z9:AD9)</f>
        <v>7.3882159365</v>
      </c>
      <c r="Z9" s="102">
        <f t="shared" si="1"/>
        <v>4.895395539</v>
      </c>
      <c r="AA9" s="102">
        <f t="shared" si="1"/>
        <v>1.4358924315</v>
      </c>
      <c r="AB9" s="102">
        <f t="shared" si="1"/>
        <v>0.8612361855</v>
      </c>
      <c r="AC9" s="102">
        <f t="shared" si="1"/>
        <v>0.145511547</v>
      </c>
      <c r="AD9" s="102">
        <f t="shared" si="1"/>
        <v>0.0501802335</v>
      </c>
      <c r="AE9" s="102">
        <f t="shared" si="1"/>
        <v>0.01952367</v>
      </c>
    </row>
    <row r="10" ht="18" customHeight="true" spans="1:31">
      <c r="A10" s="100"/>
      <c r="B10" s="101" t="s">
        <v>5</v>
      </c>
      <c r="C10" s="102">
        <v>42.5364530385</v>
      </c>
      <c r="D10" s="102">
        <f t="shared" si="0"/>
        <v>39.1544722995</v>
      </c>
      <c r="E10" s="102">
        <v>22.3467530115</v>
      </c>
      <c r="F10" s="102">
        <v>4.7221355025</v>
      </c>
      <c r="G10" s="102">
        <v>2.9231658315</v>
      </c>
      <c r="H10" s="102">
        <v>0.53902602</v>
      </c>
      <c r="I10" s="102">
        <v>0.538301559</v>
      </c>
      <c r="J10" s="102">
        <v>0.000631998</v>
      </c>
      <c r="K10" s="102">
        <v>0.226045542</v>
      </c>
      <c r="L10" s="102">
        <v>1.741597155</v>
      </c>
      <c r="M10" s="102">
        <v>1.697483595</v>
      </c>
      <c r="N10" s="102">
        <v>4.049123928</v>
      </c>
      <c r="O10" s="102">
        <v>0.256826187</v>
      </c>
      <c r="P10" s="102">
        <v>0.019510296</v>
      </c>
      <c r="Q10" s="102">
        <v>0.003912537</v>
      </c>
      <c r="R10" s="102">
        <v>0.000108117</v>
      </c>
      <c r="S10" s="102">
        <v>0.025584291</v>
      </c>
      <c r="T10" s="102">
        <v>0.0158557005</v>
      </c>
      <c r="U10" s="102">
        <v>0.0030948765</v>
      </c>
      <c r="V10" s="102">
        <v>0.0059344665</v>
      </c>
      <c r="W10" s="102">
        <v>0.0016918425</v>
      </c>
      <c r="X10" s="102">
        <v>0.037689843</v>
      </c>
      <c r="Y10" s="102">
        <f t="shared" si="2"/>
        <v>3.3722496255</v>
      </c>
      <c r="Z10" s="102">
        <v>2.1829713255</v>
      </c>
      <c r="AA10" s="102">
        <v>0.729795495</v>
      </c>
      <c r="AB10" s="102">
        <v>0.371394327</v>
      </c>
      <c r="AC10" s="102">
        <v>0.07006068</v>
      </c>
      <c r="AD10" s="102">
        <v>0.018027798</v>
      </c>
      <c r="AE10" s="102">
        <v>0.0097311135</v>
      </c>
    </row>
    <row r="11" ht="18" customHeight="true" spans="1:31">
      <c r="A11" s="100"/>
      <c r="B11" s="101" t="s">
        <v>6</v>
      </c>
      <c r="C11" s="102">
        <v>23.859210471</v>
      </c>
      <c r="D11" s="102">
        <f t="shared" si="0"/>
        <v>20.1119148825</v>
      </c>
      <c r="E11" s="102">
        <v>6.951119283</v>
      </c>
      <c r="F11" s="102">
        <v>3.711643707</v>
      </c>
      <c r="G11" s="102">
        <v>1.5634761555</v>
      </c>
      <c r="H11" s="102">
        <v>0.180245763</v>
      </c>
      <c r="I11" s="102">
        <v>0.5330377275</v>
      </c>
      <c r="J11" s="102">
        <v>0.000405081</v>
      </c>
      <c r="K11" s="102">
        <v>0.2019471435</v>
      </c>
      <c r="L11" s="102">
        <v>1.7921481795</v>
      </c>
      <c r="M11" s="102">
        <v>1.464163716</v>
      </c>
      <c r="N11" s="102">
        <v>3.3109399485</v>
      </c>
      <c r="O11" s="102">
        <v>0.2867022375</v>
      </c>
      <c r="P11" s="102">
        <v>0.031722378</v>
      </c>
      <c r="Q11" s="102">
        <v>0.005480067</v>
      </c>
      <c r="R11" s="102">
        <v>0.00041535</v>
      </c>
      <c r="S11" s="102">
        <v>0.031489593</v>
      </c>
      <c r="T11" s="102">
        <v>0.0168736635</v>
      </c>
      <c r="U11" s="102">
        <v>0.00237333</v>
      </c>
      <c r="V11" s="102">
        <v>0.0056020605</v>
      </c>
      <c r="W11" s="102">
        <v>0.000639204</v>
      </c>
      <c r="X11" s="102">
        <v>0.0214902945</v>
      </c>
      <c r="Y11" s="102">
        <f t="shared" si="2"/>
        <v>3.7376272725</v>
      </c>
      <c r="Z11" s="102">
        <v>2.531628645</v>
      </c>
      <c r="AA11" s="102">
        <v>0.6569629635</v>
      </c>
      <c r="AB11" s="102">
        <v>0.4479100515</v>
      </c>
      <c r="AC11" s="102">
        <v>0.069203529</v>
      </c>
      <c r="AD11" s="102">
        <v>0.0319220835</v>
      </c>
      <c r="AE11" s="102">
        <v>0.009668316</v>
      </c>
    </row>
    <row r="12" ht="18" customHeight="true" spans="1:31">
      <c r="A12" s="100"/>
      <c r="B12" s="101" t="s">
        <v>7</v>
      </c>
      <c r="C12" s="102">
        <v>1.424857092</v>
      </c>
      <c r="D12" s="102">
        <f t="shared" si="0"/>
        <v>1.178517792</v>
      </c>
      <c r="E12" s="102">
        <v>0.418110222</v>
      </c>
      <c r="F12" s="102">
        <v>0.133939026</v>
      </c>
      <c r="G12" s="102">
        <v>0.2039363565</v>
      </c>
      <c r="H12" s="102">
        <v>0.0316671345</v>
      </c>
      <c r="I12" s="102">
        <v>0.0452751705</v>
      </c>
      <c r="J12" s="102">
        <v>0.000739809</v>
      </c>
      <c r="K12" s="102">
        <v>0.0675309645</v>
      </c>
      <c r="L12" s="102">
        <v>0.0292767195</v>
      </c>
      <c r="M12" s="102">
        <v>0.154530867</v>
      </c>
      <c r="N12" s="102">
        <v>0.076072377</v>
      </c>
      <c r="O12" s="102">
        <v>0.012814404</v>
      </c>
      <c r="P12" s="102">
        <v>0.000550839</v>
      </c>
      <c r="Q12" s="102">
        <v>0.0009998025</v>
      </c>
      <c r="R12" s="102"/>
      <c r="S12" s="102">
        <v>0.000988515</v>
      </c>
      <c r="T12" s="102">
        <v>0.0006696975</v>
      </c>
      <c r="U12" s="102"/>
      <c r="V12" s="102">
        <v>0.0001088625</v>
      </c>
      <c r="W12" s="102"/>
      <c r="X12" s="102">
        <v>0.001307025</v>
      </c>
      <c r="Y12" s="102">
        <f t="shared" si="2"/>
        <v>0.2462150595</v>
      </c>
      <c r="Z12" s="102">
        <v>0.1613324595</v>
      </c>
      <c r="AA12" s="102">
        <v>0.0478380825</v>
      </c>
      <c r="AB12" s="102">
        <v>0.0315708975</v>
      </c>
      <c r="AC12" s="102">
        <v>0.005243268</v>
      </c>
      <c r="AD12" s="102">
        <v>0.000230352</v>
      </c>
      <c r="AE12" s="102">
        <v>0.0001242405</v>
      </c>
    </row>
    <row r="13" ht="18" customHeight="true" spans="1:31">
      <c r="A13" s="100"/>
      <c r="B13" s="101" t="s">
        <v>8</v>
      </c>
      <c r="C13" s="102">
        <v>0.1554071295</v>
      </c>
      <c r="D13" s="102">
        <f t="shared" si="0"/>
        <v>0.1232480985</v>
      </c>
      <c r="E13" s="102">
        <v>0.057895011</v>
      </c>
      <c r="F13" s="102">
        <v>0.0402055365</v>
      </c>
      <c r="G13" s="102">
        <v>0.0098142135</v>
      </c>
      <c r="H13" s="102"/>
      <c r="I13" s="102">
        <v>0.000523149</v>
      </c>
      <c r="J13" s="102"/>
      <c r="K13" s="102">
        <v>0.0003661275</v>
      </c>
      <c r="L13" s="102">
        <v>0.0035380275</v>
      </c>
      <c r="M13" s="102">
        <v>0.004864833</v>
      </c>
      <c r="N13" s="102">
        <v>0.0024510765</v>
      </c>
      <c r="O13" s="102">
        <v>0.000278463</v>
      </c>
      <c r="P13" s="102">
        <v>0.000577296</v>
      </c>
      <c r="Q13" s="102"/>
      <c r="R13" s="102"/>
      <c r="S13" s="102">
        <v>0.0001917855</v>
      </c>
      <c r="T13" s="102">
        <v>0.0012570075</v>
      </c>
      <c r="U13" s="102"/>
      <c r="V13" s="102">
        <v>0.0012337785</v>
      </c>
      <c r="W13" s="102"/>
      <c r="X13" s="102">
        <v>5.17935e-5</v>
      </c>
      <c r="Y13" s="102">
        <f t="shared" si="2"/>
        <v>0.032123979</v>
      </c>
      <c r="Z13" s="102">
        <v>0.019463109</v>
      </c>
      <c r="AA13" s="102">
        <v>0.0012958905</v>
      </c>
      <c r="AB13" s="102">
        <v>0.0103609095</v>
      </c>
      <c r="AC13" s="102">
        <v>0.00100407</v>
      </c>
      <c r="AD13" s="102"/>
      <c r="AE13" s="102"/>
    </row>
    <row r="14" ht="18" customHeight="true" spans="1:31">
      <c r="A14" s="100"/>
      <c r="B14" s="101" t="s">
        <v>107</v>
      </c>
      <c r="C14" s="102">
        <f>SUM(C15:C22)</f>
        <v>34.5465468825</v>
      </c>
      <c r="D14" s="102">
        <f t="shared" si="0"/>
        <v>15.3375975645</v>
      </c>
      <c r="E14" s="102">
        <f t="shared" ref="E14:AE14" si="3">SUM(E15:E22)</f>
        <v>3.064660641</v>
      </c>
      <c r="F14" s="102">
        <f t="shared" si="3"/>
        <v>1.740498027</v>
      </c>
      <c r="G14" s="102">
        <f t="shared" si="3"/>
        <v>0.8356465425</v>
      </c>
      <c r="H14" s="102">
        <f t="shared" si="3"/>
        <v>0.128126154</v>
      </c>
      <c r="I14" s="102">
        <f t="shared" si="3"/>
        <v>0.3787427415</v>
      </c>
      <c r="J14" s="102">
        <f t="shared" si="3"/>
        <v>0.001373289</v>
      </c>
      <c r="K14" s="102">
        <f t="shared" si="3"/>
        <v>0.1744209195</v>
      </c>
      <c r="L14" s="102">
        <f t="shared" si="3"/>
        <v>0.53435958</v>
      </c>
      <c r="M14" s="102">
        <f t="shared" si="3"/>
        <v>6.9016493775</v>
      </c>
      <c r="N14" s="102">
        <f t="shared" si="3"/>
        <v>0.7379053125</v>
      </c>
      <c r="O14" s="102">
        <f t="shared" si="3"/>
        <v>0.6221065875</v>
      </c>
      <c r="P14" s="102">
        <f t="shared" si="3"/>
        <v>0.0336481215</v>
      </c>
      <c r="Q14" s="102">
        <f t="shared" si="3"/>
        <v>0.00907167</v>
      </c>
      <c r="R14" s="102">
        <f t="shared" si="3"/>
        <v>0.0005214105</v>
      </c>
      <c r="S14" s="102">
        <f t="shared" si="3"/>
        <v>0.056337168</v>
      </c>
      <c r="T14" s="102">
        <f t="shared" si="3"/>
        <v>0.0513068775</v>
      </c>
      <c r="U14" s="102">
        <f t="shared" si="3"/>
        <v>0.006894399</v>
      </c>
      <c r="V14" s="102">
        <f t="shared" si="3"/>
        <v>0.023133579</v>
      </c>
      <c r="W14" s="102">
        <f t="shared" si="3"/>
        <v>0.000166083</v>
      </c>
      <c r="X14" s="102">
        <f t="shared" si="3"/>
        <v>0.037029084</v>
      </c>
      <c r="Y14" s="102">
        <f t="shared" si="2"/>
        <v>19.206116793</v>
      </c>
      <c r="Z14" s="102">
        <f t="shared" si="3"/>
        <v>10.3339779885</v>
      </c>
      <c r="AA14" s="102">
        <f t="shared" si="3"/>
        <v>4.750568151</v>
      </c>
      <c r="AB14" s="102">
        <f t="shared" si="3"/>
        <v>3.4168045605</v>
      </c>
      <c r="AC14" s="102">
        <f t="shared" si="3"/>
        <v>0.6156213945</v>
      </c>
      <c r="AD14" s="102">
        <f t="shared" si="3"/>
        <v>0.0891446985</v>
      </c>
      <c r="AE14" s="102">
        <f t="shared" si="3"/>
        <v>0.002748132</v>
      </c>
    </row>
    <row r="15" ht="18" customHeight="true" spans="1:31">
      <c r="A15" s="100"/>
      <c r="B15" s="101" t="s">
        <v>11</v>
      </c>
      <c r="C15" s="102">
        <v>0.2472935385</v>
      </c>
      <c r="D15" s="102">
        <f t="shared" si="0"/>
        <v>0.1398589695</v>
      </c>
      <c r="E15" s="102">
        <v>0.0011207175</v>
      </c>
      <c r="F15" s="102">
        <v>0.055994022</v>
      </c>
      <c r="G15" s="102"/>
      <c r="H15" s="102"/>
      <c r="I15" s="102">
        <v>0.082268157</v>
      </c>
      <c r="J15" s="102"/>
      <c r="K15" s="102"/>
      <c r="L15" s="102"/>
      <c r="M15" s="102"/>
      <c r="N15" s="102">
        <v>0.000476073</v>
      </c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>
        <f t="shared" si="2"/>
        <v>0.107388297</v>
      </c>
      <c r="Z15" s="102">
        <v>0.047234463</v>
      </c>
      <c r="AA15" s="102">
        <v>0.001578033</v>
      </c>
      <c r="AB15" s="102">
        <v>0.0526528755</v>
      </c>
      <c r="AC15" s="102">
        <v>0.0047299035</v>
      </c>
      <c r="AD15" s="102">
        <v>0.001193022</v>
      </c>
      <c r="AE15" s="102"/>
    </row>
    <row r="16" ht="18" customHeight="true" spans="1:31">
      <c r="A16" s="100"/>
      <c r="B16" s="101" t="s">
        <v>10</v>
      </c>
      <c r="C16" s="102">
        <v>7.4162344095</v>
      </c>
      <c r="D16" s="102">
        <f t="shared" si="0"/>
        <v>5.882957394</v>
      </c>
      <c r="E16" s="102">
        <v>0.6275830545</v>
      </c>
      <c r="F16" s="102">
        <v>0.237876195</v>
      </c>
      <c r="G16" s="102">
        <v>0.1201518615</v>
      </c>
      <c r="H16" s="102">
        <v>0.018858495</v>
      </c>
      <c r="I16" s="102">
        <v>0.063800058</v>
      </c>
      <c r="J16" s="102"/>
      <c r="K16" s="102">
        <v>0.0376203075</v>
      </c>
      <c r="L16" s="102">
        <v>0.0957631515</v>
      </c>
      <c r="M16" s="102">
        <v>4.433806623</v>
      </c>
      <c r="N16" s="102">
        <v>0.088022127</v>
      </c>
      <c r="O16" s="102">
        <v>0.150674256</v>
      </c>
      <c r="P16" s="102">
        <v>0.001299303</v>
      </c>
      <c r="Q16" s="102">
        <v>9.8805e-5</v>
      </c>
      <c r="R16" s="102"/>
      <c r="S16" s="102">
        <v>0.0027870465</v>
      </c>
      <c r="T16" s="102">
        <v>0.0016585245</v>
      </c>
      <c r="U16" s="102">
        <v>0.0001596705</v>
      </c>
      <c r="V16" s="102">
        <v>0.000151476</v>
      </c>
      <c r="W16" s="102">
        <v>0.000112191</v>
      </c>
      <c r="X16" s="102">
        <v>0.0025342485</v>
      </c>
      <c r="Y16" s="102">
        <f t="shared" si="2"/>
        <v>1.5331914255</v>
      </c>
      <c r="Z16" s="102">
        <v>0.865190691</v>
      </c>
      <c r="AA16" s="102">
        <v>0.4792226025</v>
      </c>
      <c r="AB16" s="102">
        <v>0.154586076</v>
      </c>
      <c r="AC16" s="102">
        <v>0.0318827175</v>
      </c>
      <c r="AD16" s="102">
        <v>0.0023093385</v>
      </c>
      <c r="AE16" s="102">
        <v>8.559e-5</v>
      </c>
    </row>
    <row r="17" ht="18" customHeight="true" spans="1:31">
      <c r="A17" s="100"/>
      <c r="B17" s="101" t="s">
        <v>13</v>
      </c>
      <c r="C17" s="102">
        <v>14.1775054365</v>
      </c>
      <c r="D17" s="102">
        <f t="shared" si="0"/>
        <v>5.9973203685</v>
      </c>
      <c r="E17" s="102">
        <v>1.5458446185</v>
      </c>
      <c r="F17" s="102">
        <v>0.91978431</v>
      </c>
      <c r="G17" s="102">
        <v>0.472526211</v>
      </c>
      <c r="H17" s="102">
        <v>0.065993754</v>
      </c>
      <c r="I17" s="102">
        <v>0.1475067315</v>
      </c>
      <c r="J17" s="102">
        <v>0.0006745605</v>
      </c>
      <c r="K17" s="102">
        <v>0.0853318935</v>
      </c>
      <c r="L17" s="102">
        <v>0.321751401</v>
      </c>
      <c r="M17" s="102">
        <v>1.570735077</v>
      </c>
      <c r="N17" s="102">
        <v>0.426919983</v>
      </c>
      <c r="O17" s="102">
        <v>0.3529121115</v>
      </c>
      <c r="P17" s="102">
        <v>0.024046812</v>
      </c>
      <c r="Q17" s="102">
        <v>0.0056736345</v>
      </c>
      <c r="R17" s="102">
        <v>0.000183177</v>
      </c>
      <c r="S17" s="102">
        <v>0.034694898</v>
      </c>
      <c r="T17" s="102">
        <v>0.0100539795</v>
      </c>
      <c r="U17" s="102">
        <v>0.0010942275</v>
      </c>
      <c r="V17" s="102">
        <v>0.003184917</v>
      </c>
      <c r="W17" s="102"/>
      <c r="X17" s="102">
        <v>0.0084080715</v>
      </c>
      <c r="Y17" s="102">
        <f t="shared" si="2"/>
        <v>8.1794640975</v>
      </c>
      <c r="Z17" s="102">
        <v>5.1315998085</v>
      </c>
      <c r="AA17" s="102">
        <v>2.147698056</v>
      </c>
      <c r="AB17" s="102">
        <v>0.7455900375</v>
      </c>
      <c r="AC17" s="102">
        <v>0.1272555375</v>
      </c>
      <c r="AD17" s="102">
        <v>0.027320658</v>
      </c>
      <c r="AE17" s="102">
        <v>0.0007197075</v>
      </c>
    </row>
    <row r="18" ht="18" customHeight="true" spans="1:31">
      <c r="A18" s="100"/>
      <c r="B18" s="101" t="s">
        <v>14</v>
      </c>
      <c r="C18" s="102">
        <v>3.7095542775</v>
      </c>
      <c r="D18" s="102">
        <f t="shared" si="0"/>
        <v>0.5605729785</v>
      </c>
      <c r="E18" s="102">
        <v>0.1329374775</v>
      </c>
      <c r="F18" s="102">
        <v>0.046872762</v>
      </c>
      <c r="G18" s="102">
        <v>0.0381399555</v>
      </c>
      <c r="H18" s="102">
        <v>0.0111533295</v>
      </c>
      <c r="I18" s="102">
        <v>0.009135513</v>
      </c>
      <c r="J18" s="102">
        <v>0.000272202</v>
      </c>
      <c r="K18" s="102">
        <v>0.0101269485</v>
      </c>
      <c r="L18" s="102">
        <v>0.014220693</v>
      </c>
      <c r="M18" s="102">
        <v>0.232646847</v>
      </c>
      <c r="N18" s="102">
        <v>0.016829805</v>
      </c>
      <c r="O18" s="102">
        <v>0.040826529</v>
      </c>
      <c r="P18" s="102">
        <v>0.0024970665</v>
      </c>
      <c r="Q18" s="102"/>
      <c r="R18" s="102"/>
      <c r="S18" s="102">
        <v>0.0029157105</v>
      </c>
      <c r="T18" s="102">
        <v>0.0009496725</v>
      </c>
      <c r="U18" s="102"/>
      <c r="V18" s="102">
        <v>0.0003114555</v>
      </c>
      <c r="W18" s="102"/>
      <c r="X18" s="102">
        <v>0.0007370115</v>
      </c>
      <c r="Y18" s="102">
        <f t="shared" si="2"/>
        <v>3.1489811865</v>
      </c>
      <c r="Z18" s="102">
        <v>1.716041748</v>
      </c>
      <c r="AA18" s="102">
        <v>1.2530689125</v>
      </c>
      <c r="AB18" s="102">
        <v>0.139347297</v>
      </c>
      <c r="AC18" s="102">
        <v>0.0366389565</v>
      </c>
      <c r="AD18" s="102">
        <v>0.0038842725</v>
      </c>
      <c r="AE18" s="102"/>
    </row>
    <row r="19" ht="18" customHeight="true" spans="1:31">
      <c r="A19" s="100"/>
      <c r="B19" s="101" t="s">
        <v>12</v>
      </c>
      <c r="C19" s="102">
        <v>0.1979428455</v>
      </c>
      <c r="D19" s="102">
        <f t="shared" si="0"/>
        <v>0.151799064</v>
      </c>
      <c r="E19" s="102">
        <v>0.01411221</v>
      </c>
      <c r="F19" s="102">
        <v>0.0799038915</v>
      </c>
      <c r="G19" s="102">
        <v>0.0008404125</v>
      </c>
      <c r="H19" s="102"/>
      <c r="I19" s="102">
        <v>0.000502026</v>
      </c>
      <c r="J19" s="102"/>
      <c r="K19" s="102"/>
      <c r="L19" s="102">
        <v>0.0065498805</v>
      </c>
      <c r="M19" s="102">
        <v>0.047466672</v>
      </c>
      <c r="N19" s="102">
        <v>0.0015176955</v>
      </c>
      <c r="O19" s="102">
        <v>0.0001336965</v>
      </c>
      <c r="P19" s="102"/>
      <c r="Q19" s="102"/>
      <c r="R19" s="102"/>
      <c r="S19" s="102">
        <v>0.000154308</v>
      </c>
      <c r="T19" s="102">
        <v>0.000528474</v>
      </c>
      <c r="U19" s="102"/>
      <c r="V19" s="102">
        <v>8.97975e-5</v>
      </c>
      <c r="W19" s="102"/>
      <c r="X19" s="102"/>
      <c r="Y19" s="102">
        <f t="shared" si="2"/>
        <v>0.0461252025</v>
      </c>
      <c r="Z19" s="102">
        <v>0.032573664</v>
      </c>
      <c r="AA19" s="102">
        <v>0.000946902</v>
      </c>
      <c r="AB19" s="102">
        <v>0.0114090885</v>
      </c>
      <c r="AC19" s="102">
        <v>0.00074427</v>
      </c>
      <c r="AD19" s="102">
        <v>0.000451278</v>
      </c>
      <c r="AE19" s="102"/>
    </row>
    <row r="20" ht="18" customHeight="true" spans="1:31">
      <c r="A20" s="100"/>
      <c r="B20" s="101" t="s">
        <v>108</v>
      </c>
      <c r="C20" s="102">
        <v>0.0177210225</v>
      </c>
      <c r="D20" s="102">
        <f t="shared" si="0"/>
        <v>0.017566002</v>
      </c>
      <c r="E20" s="102">
        <v>0.0046084515</v>
      </c>
      <c r="F20" s="102">
        <v>0.0064448745</v>
      </c>
      <c r="G20" s="102"/>
      <c r="H20" s="102"/>
      <c r="I20" s="102"/>
      <c r="J20" s="102"/>
      <c r="K20" s="102"/>
      <c r="L20" s="102"/>
      <c r="M20" s="102">
        <v>0.006512676</v>
      </c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>
        <f t="shared" si="2"/>
        <v>0.000143844</v>
      </c>
      <c r="Z20" s="102">
        <v>0.000143844</v>
      </c>
      <c r="AA20" s="102"/>
      <c r="AB20" s="102"/>
      <c r="AC20" s="102"/>
      <c r="AD20" s="102"/>
      <c r="AE20" s="102"/>
    </row>
    <row r="21" ht="18" customHeight="true" spans="1:31">
      <c r="A21" s="100"/>
      <c r="B21" s="101" t="s">
        <v>9</v>
      </c>
      <c r="C21" s="102">
        <v>0.0310925925</v>
      </c>
      <c r="D21" s="102">
        <f t="shared" si="0"/>
        <v>0.0172481655</v>
      </c>
      <c r="E21" s="102">
        <v>0.0012066015</v>
      </c>
      <c r="F21" s="102">
        <v>0.000209721</v>
      </c>
      <c r="G21" s="102">
        <v>0.0008146485</v>
      </c>
      <c r="H21" s="102"/>
      <c r="I21" s="102"/>
      <c r="J21" s="102"/>
      <c r="K21" s="102"/>
      <c r="L21" s="102"/>
      <c r="M21" s="102">
        <v>0.014440323</v>
      </c>
      <c r="N21" s="102">
        <v>0.000127533</v>
      </c>
      <c r="O21" s="102">
        <v>0.0004493385</v>
      </c>
      <c r="P21" s="102"/>
      <c r="Q21" s="102"/>
      <c r="R21" s="102"/>
      <c r="S21" s="102"/>
      <c r="T21" s="102"/>
      <c r="U21" s="102"/>
      <c r="V21" s="102"/>
      <c r="W21" s="102"/>
      <c r="X21" s="102"/>
      <c r="Y21" s="102">
        <f t="shared" si="2"/>
        <v>0.013837437</v>
      </c>
      <c r="Z21" s="102">
        <v>0.0112728675</v>
      </c>
      <c r="AA21" s="102">
        <v>0.00184563</v>
      </c>
      <c r="AB21" s="102">
        <v>0.0007189395</v>
      </c>
      <c r="AC21" s="102"/>
      <c r="AD21" s="102"/>
      <c r="AE21" s="102"/>
    </row>
    <row r="22" ht="18" customHeight="true" spans="1:31">
      <c r="A22" s="100"/>
      <c r="B22" s="101" t="s">
        <v>15</v>
      </c>
      <c r="C22" s="102">
        <v>8.74920276</v>
      </c>
      <c r="D22" s="102">
        <f t="shared" si="0"/>
        <v>2.5702746225</v>
      </c>
      <c r="E22" s="102">
        <v>0.73724751</v>
      </c>
      <c r="F22" s="102">
        <v>0.393412251</v>
      </c>
      <c r="G22" s="102">
        <v>0.2031734535</v>
      </c>
      <c r="H22" s="102">
        <v>0.0321205755</v>
      </c>
      <c r="I22" s="102">
        <v>0.075530256</v>
      </c>
      <c r="J22" s="102">
        <v>0.0004265265</v>
      </c>
      <c r="K22" s="102">
        <v>0.04134177</v>
      </c>
      <c r="L22" s="102">
        <v>0.096074454</v>
      </c>
      <c r="M22" s="102">
        <v>0.5960411595</v>
      </c>
      <c r="N22" s="102">
        <v>0.204012096</v>
      </c>
      <c r="O22" s="102">
        <v>0.077110656</v>
      </c>
      <c r="P22" s="102">
        <v>0.00580494</v>
      </c>
      <c r="Q22" s="102">
        <v>0.0032992305</v>
      </c>
      <c r="R22" s="102">
        <v>0.0003382335</v>
      </c>
      <c r="S22" s="102">
        <v>0.015785205</v>
      </c>
      <c r="T22" s="102">
        <v>0.038116227</v>
      </c>
      <c r="U22" s="102">
        <v>0.005640501</v>
      </c>
      <c r="V22" s="102">
        <v>0.019395933</v>
      </c>
      <c r="W22" s="102">
        <v>5.3892e-5</v>
      </c>
      <c r="X22" s="102">
        <v>0.0253497525</v>
      </c>
      <c r="Y22" s="102">
        <f t="shared" si="2"/>
        <v>6.176985303</v>
      </c>
      <c r="Z22" s="102">
        <v>2.5299209025</v>
      </c>
      <c r="AA22" s="102">
        <v>0.866208015</v>
      </c>
      <c r="AB22" s="102">
        <v>2.3125002465</v>
      </c>
      <c r="AC22" s="102">
        <v>0.4143700095</v>
      </c>
      <c r="AD22" s="102">
        <v>0.0539861295</v>
      </c>
      <c r="AE22" s="102">
        <v>0.0019428345</v>
      </c>
    </row>
    <row r="23" ht="18" customHeight="true" spans="1:31">
      <c r="A23" s="103" t="s">
        <v>109</v>
      </c>
      <c r="B23" s="104" t="s">
        <v>108</v>
      </c>
      <c r="C23" s="102">
        <v>0.0037568445</v>
      </c>
      <c r="D23" s="102">
        <f t="shared" si="0"/>
        <v>0.0037568445</v>
      </c>
      <c r="E23" s="102">
        <v>0.0037568445</v>
      </c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</row>
    <row r="24" ht="18" customHeight="true" spans="1:31">
      <c r="A24" s="105"/>
      <c r="B24" s="104" t="s">
        <v>6</v>
      </c>
      <c r="C24" s="102">
        <v>0.0764037975</v>
      </c>
      <c r="D24" s="102">
        <f t="shared" si="0"/>
        <v>0.07277673</v>
      </c>
      <c r="E24" s="102">
        <v>0.044017161</v>
      </c>
      <c r="F24" s="102">
        <v>0.005927238</v>
      </c>
      <c r="G24" s="102"/>
      <c r="H24" s="102"/>
      <c r="I24" s="102">
        <v>0.001953507</v>
      </c>
      <c r="J24" s="102"/>
      <c r="K24" s="102"/>
      <c r="L24" s="102">
        <v>0.0093048465</v>
      </c>
      <c r="M24" s="102"/>
      <c r="N24" s="102">
        <v>0.011343801</v>
      </c>
      <c r="O24" s="102"/>
      <c r="P24" s="102"/>
      <c r="Q24" s="102"/>
      <c r="R24" s="102"/>
      <c r="S24" s="102"/>
      <c r="T24" s="102"/>
      <c r="U24" s="102"/>
      <c r="V24" s="102"/>
      <c r="W24" s="102"/>
      <c r="X24" s="102">
        <v>0.0002301765</v>
      </c>
      <c r="Y24" s="102">
        <f t="shared" si="2"/>
        <v>0.0035839155</v>
      </c>
      <c r="Z24" s="102">
        <v>0.00350706</v>
      </c>
      <c r="AA24" s="102"/>
      <c r="AB24" s="102">
        <v>7.68555e-5</v>
      </c>
      <c r="AC24" s="102"/>
      <c r="AD24" s="102"/>
      <c r="AE24" s="102"/>
    </row>
    <row r="25" ht="18" customHeight="true" spans="1:31">
      <c r="A25" s="105"/>
      <c r="B25" s="104" t="s">
        <v>10</v>
      </c>
      <c r="C25" s="102">
        <v>0.001159227</v>
      </c>
      <c r="D25" s="102">
        <f t="shared" si="0"/>
        <v>0.0011579085</v>
      </c>
      <c r="E25" s="102">
        <v>0.0011579085</v>
      </c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</row>
    <row r="26" ht="18" customHeight="true" spans="1:31">
      <c r="A26" s="105"/>
      <c r="B26" s="104" t="s">
        <v>13</v>
      </c>
      <c r="C26" s="102">
        <v>0.0073041855</v>
      </c>
      <c r="D26" s="102">
        <f t="shared" si="0"/>
        <v>0.0070760355</v>
      </c>
      <c r="E26" s="102">
        <v>0.004330818</v>
      </c>
      <c r="F26" s="102">
        <v>0.0019959765</v>
      </c>
      <c r="G26" s="102"/>
      <c r="H26" s="102"/>
      <c r="I26" s="102"/>
      <c r="J26" s="102"/>
      <c r="K26" s="102"/>
      <c r="L26" s="102">
        <v>0.000749241</v>
      </c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>
        <f t="shared" si="2"/>
        <v>0.000167604</v>
      </c>
      <c r="Z26" s="102">
        <v>0.000167604</v>
      </c>
      <c r="AA26" s="102"/>
      <c r="AB26" s="102"/>
      <c r="AC26" s="102"/>
      <c r="AD26" s="102"/>
      <c r="AE26" s="102"/>
    </row>
    <row r="27" ht="18" customHeight="true" spans="1:31">
      <c r="A27" s="105"/>
      <c r="B27" s="104" t="s">
        <v>15</v>
      </c>
      <c r="C27" s="102">
        <v>0.003414762</v>
      </c>
      <c r="D27" s="102">
        <f t="shared" si="0"/>
        <v>0.0031039455</v>
      </c>
      <c r="E27" s="102">
        <v>0.002189115</v>
      </c>
      <c r="F27" s="102">
        <v>0.0002119845</v>
      </c>
      <c r="G27" s="102"/>
      <c r="H27" s="102"/>
      <c r="I27" s="102"/>
      <c r="J27" s="102"/>
      <c r="K27" s="102"/>
      <c r="L27" s="102">
        <v>0.000268356</v>
      </c>
      <c r="M27" s="102"/>
      <c r="N27" s="102"/>
      <c r="O27" s="102"/>
      <c r="P27" s="102"/>
      <c r="Q27" s="102"/>
      <c r="R27" s="102"/>
      <c r="S27" s="102"/>
      <c r="T27" s="102"/>
      <c r="U27" s="102"/>
      <c r="V27" s="102">
        <v>8.79975e-5</v>
      </c>
      <c r="W27" s="102"/>
      <c r="X27" s="102">
        <v>0.0003464925</v>
      </c>
      <c r="Y27" s="102">
        <f t="shared" si="2"/>
        <v>0.000296805</v>
      </c>
      <c r="Z27" s="102"/>
      <c r="AA27" s="102"/>
      <c r="AB27" s="102">
        <v>0.000296805</v>
      </c>
      <c r="AC27" s="102"/>
      <c r="AD27" s="102"/>
      <c r="AE27" s="102"/>
    </row>
    <row r="28" ht="18" customHeight="true" spans="1:31">
      <c r="A28" s="105"/>
      <c r="B28" s="104" t="s">
        <v>5</v>
      </c>
      <c r="C28" s="102">
        <v>0.469529412</v>
      </c>
      <c r="D28" s="102">
        <f t="shared" si="0"/>
        <v>0.469246935</v>
      </c>
      <c r="E28" s="102">
        <v>0.4511757825</v>
      </c>
      <c r="F28" s="102">
        <v>0.008585031</v>
      </c>
      <c r="G28" s="102"/>
      <c r="H28" s="102"/>
      <c r="I28" s="102">
        <v>0.0021267345</v>
      </c>
      <c r="J28" s="102"/>
      <c r="K28" s="102"/>
      <c r="L28" s="102">
        <v>0.004869528</v>
      </c>
      <c r="M28" s="102"/>
      <c r="N28" s="102">
        <v>0.002002128</v>
      </c>
      <c r="O28" s="102"/>
      <c r="P28" s="102"/>
      <c r="Q28" s="102"/>
      <c r="R28" s="102"/>
      <c r="S28" s="102"/>
      <c r="T28" s="102"/>
      <c r="U28" s="102"/>
      <c r="V28" s="102"/>
      <c r="W28" s="102"/>
      <c r="X28" s="102">
        <v>0.000487731</v>
      </c>
      <c r="Y28" s="102">
        <f t="shared" si="2"/>
        <v>0.000250845</v>
      </c>
      <c r="Z28" s="102">
        <v>0.000250845</v>
      </c>
      <c r="AA28" s="102"/>
      <c r="AB28" s="102"/>
      <c r="AC28" s="102"/>
      <c r="AD28" s="102"/>
      <c r="AE28" s="102"/>
    </row>
    <row r="29" ht="18" customHeight="true" spans="1:31">
      <c r="A29" s="105"/>
      <c r="B29" s="104" t="s">
        <v>14</v>
      </c>
      <c r="C29" s="102">
        <v>0.0021545295</v>
      </c>
      <c r="D29" s="102">
        <f t="shared" si="0"/>
        <v>0.0021545295</v>
      </c>
      <c r="E29" s="102">
        <v>0.0016079445</v>
      </c>
      <c r="F29" s="102"/>
      <c r="G29" s="102"/>
      <c r="H29" s="102"/>
      <c r="I29" s="102"/>
      <c r="J29" s="102"/>
      <c r="K29" s="102"/>
      <c r="L29" s="102">
        <v>0.0003623415</v>
      </c>
      <c r="M29" s="102"/>
      <c r="N29" s="102">
        <v>0.0001842435</v>
      </c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</row>
    <row r="30" ht="18" customHeight="true" spans="1:31">
      <c r="A30" s="105"/>
      <c r="B30" s="104" t="s">
        <v>7</v>
      </c>
      <c r="C30" s="102">
        <v>0.002459655</v>
      </c>
      <c r="D30" s="102">
        <f t="shared" si="0"/>
        <v>0.0024436035</v>
      </c>
      <c r="E30" s="102">
        <v>0.0021177255</v>
      </c>
      <c r="F30" s="102">
        <v>0.0001679925</v>
      </c>
      <c r="G30" s="102"/>
      <c r="H30" s="102"/>
      <c r="I30" s="102"/>
      <c r="J30" s="102"/>
      <c r="K30" s="102"/>
      <c r="L30" s="102">
        <v>0.0001578855</v>
      </c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</row>
    <row r="31" ht="18" customHeight="true" spans="1:31">
      <c r="A31" s="106"/>
      <c r="B31" s="104" t="s">
        <v>4</v>
      </c>
      <c r="C31" s="102">
        <v>0.566182413</v>
      </c>
      <c r="D31" s="102">
        <f t="shared" si="0"/>
        <v>0.5618516835</v>
      </c>
      <c r="E31" s="102">
        <v>0.5103532995</v>
      </c>
      <c r="F31" s="102">
        <v>0.0168882225</v>
      </c>
      <c r="G31" s="102"/>
      <c r="H31" s="102"/>
      <c r="I31" s="102">
        <v>0.004094253</v>
      </c>
      <c r="J31" s="102"/>
      <c r="K31" s="102"/>
      <c r="L31" s="102">
        <v>0.0157121985</v>
      </c>
      <c r="M31" s="102"/>
      <c r="N31" s="102">
        <v>0.0135396255</v>
      </c>
      <c r="O31" s="102"/>
      <c r="P31" s="102"/>
      <c r="Q31" s="102"/>
      <c r="R31" s="102"/>
      <c r="S31" s="102"/>
      <c r="T31" s="102"/>
      <c r="U31" s="102"/>
      <c r="V31" s="102">
        <v>0.000198366</v>
      </c>
      <c r="W31" s="102"/>
      <c r="X31" s="102">
        <v>0.0010657185</v>
      </c>
      <c r="Y31" s="102">
        <f t="shared" si="2"/>
        <v>0.0043307295</v>
      </c>
      <c r="Z31" s="102">
        <v>0.0039321075</v>
      </c>
      <c r="AA31" s="102"/>
      <c r="AB31" s="102">
        <v>0.000398622</v>
      </c>
      <c r="AC31" s="102"/>
      <c r="AD31" s="102"/>
      <c r="AE31" s="102"/>
    </row>
    <row r="32" ht="18" customHeight="true" spans="1:31">
      <c r="A32" s="103" t="s">
        <v>16</v>
      </c>
      <c r="B32" s="104" t="s">
        <v>6</v>
      </c>
      <c r="C32" s="102">
        <v>0.231787953</v>
      </c>
      <c r="D32" s="102">
        <f t="shared" si="0"/>
        <v>0.2257703415</v>
      </c>
      <c r="E32" s="102">
        <v>0.0892768035</v>
      </c>
      <c r="F32" s="102">
        <v>0.0523214385</v>
      </c>
      <c r="G32" s="102"/>
      <c r="H32" s="102"/>
      <c r="I32" s="102"/>
      <c r="J32" s="102"/>
      <c r="K32" s="102">
        <v>7.04895e-5</v>
      </c>
      <c r="L32" s="102">
        <v>0.023748375</v>
      </c>
      <c r="M32" s="102">
        <v>0.05722941</v>
      </c>
      <c r="N32" s="102"/>
      <c r="O32" s="102">
        <v>0.0002921175</v>
      </c>
      <c r="P32" s="102"/>
      <c r="Q32" s="102"/>
      <c r="R32" s="102"/>
      <c r="S32" s="102">
        <v>0.002626044</v>
      </c>
      <c r="T32" s="102">
        <v>0.0001417695</v>
      </c>
      <c r="U32" s="102"/>
      <c r="V32" s="102"/>
      <c r="W32" s="102"/>
      <c r="X32" s="102">
        <v>6.3894e-5</v>
      </c>
      <c r="Y32" s="102">
        <f t="shared" si="2"/>
        <v>0.005982207</v>
      </c>
      <c r="Z32" s="102">
        <v>0.002762673</v>
      </c>
      <c r="AA32" s="102">
        <v>0.002269638</v>
      </c>
      <c r="AB32" s="102">
        <v>0.0007122585</v>
      </c>
      <c r="AC32" s="102">
        <v>0.0002376375</v>
      </c>
      <c r="AD32" s="102"/>
      <c r="AE32" s="102"/>
    </row>
    <row r="33" ht="18" customHeight="true" spans="1:31">
      <c r="A33" s="105"/>
      <c r="B33" s="104" t="s">
        <v>10</v>
      </c>
      <c r="C33" s="102">
        <v>1.049242473</v>
      </c>
      <c r="D33" s="102">
        <f t="shared" si="0"/>
        <v>0.9724072425</v>
      </c>
      <c r="E33" s="102">
        <v>0.1128017025</v>
      </c>
      <c r="F33" s="102">
        <v>0.0511967475</v>
      </c>
      <c r="G33" s="102">
        <v>0.0054741015</v>
      </c>
      <c r="H33" s="102"/>
      <c r="I33" s="102"/>
      <c r="J33" s="102"/>
      <c r="K33" s="102">
        <v>0.001656435</v>
      </c>
      <c r="L33" s="102">
        <v>0.0033752895</v>
      </c>
      <c r="M33" s="102">
        <v>0.7907931975</v>
      </c>
      <c r="N33" s="102"/>
      <c r="O33" s="102">
        <v>0.0053881575</v>
      </c>
      <c r="P33" s="102"/>
      <c r="Q33" s="102">
        <v>9.61875e-5</v>
      </c>
      <c r="R33" s="102"/>
      <c r="S33" s="102">
        <v>0.001273371</v>
      </c>
      <c r="T33" s="102">
        <v>0.000122568</v>
      </c>
      <c r="U33" s="102"/>
      <c r="V33" s="102"/>
      <c r="W33" s="102"/>
      <c r="X33" s="102">
        <v>0.000229485</v>
      </c>
      <c r="Y33" s="102">
        <f t="shared" si="2"/>
        <v>0.0768346485</v>
      </c>
      <c r="Z33" s="102">
        <v>0.02583477</v>
      </c>
      <c r="AA33" s="102">
        <v>0.045634386</v>
      </c>
      <c r="AB33" s="102">
        <v>0.0040194675</v>
      </c>
      <c r="AC33" s="102">
        <v>0.001065474</v>
      </c>
      <c r="AD33" s="102">
        <v>0.000280551</v>
      </c>
      <c r="AE33" s="102"/>
    </row>
    <row r="34" ht="18" customHeight="true" spans="1:31">
      <c r="A34" s="105"/>
      <c r="B34" s="104" t="s">
        <v>13</v>
      </c>
      <c r="C34" s="102">
        <v>0.344453556</v>
      </c>
      <c r="D34" s="102">
        <f t="shared" si="0"/>
        <v>0.2504809875</v>
      </c>
      <c r="E34" s="102">
        <v>0.033185961</v>
      </c>
      <c r="F34" s="102">
        <v>0.0135927975</v>
      </c>
      <c r="G34" s="102">
        <v>0.001250322</v>
      </c>
      <c r="H34" s="102"/>
      <c r="I34" s="102"/>
      <c r="J34" s="102"/>
      <c r="K34" s="102">
        <v>0.0008616435</v>
      </c>
      <c r="L34" s="102">
        <v>0.00858468</v>
      </c>
      <c r="M34" s="102">
        <v>0.1802352825</v>
      </c>
      <c r="N34" s="102"/>
      <c r="O34" s="102">
        <v>0.0115047495</v>
      </c>
      <c r="P34" s="102"/>
      <c r="Q34" s="102">
        <v>0.000357804</v>
      </c>
      <c r="R34" s="102"/>
      <c r="S34" s="102">
        <v>0.000597768</v>
      </c>
      <c r="T34" s="102">
        <v>0.0003099795</v>
      </c>
      <c r="U34" s="102"/>
      <c r="V34" s="102"/>
      <c r="W34" s="102"/>
      <c r="X34" s="102"/>
      <c r="Y34" s="102">
        <f t="shared" si="2"/>
        <v>0.093922701</v>
      </c>
      <c r="Z34" s="102">
        <v>0.040855404</v>
      </c>
      <c r="AA34" s="102">
        <v>0.0468356115</v>
      </c>
      <c r="AB34" s="102">
        <v>0.0058142415</v>
      </c>
      <c r="AC34" s="102">
        <v>0.000417444</v>
      </c>
      <c r="AD34" s="102"/>
      <c r="AE34" s="102"/>
    </row>
    <row r="35" ht="18" customHeight="true" spans="1:31">
      <c r="A35" s="105"/>
      <c r="B35" s="104" t="s">
        <v>15</v>
      </c>
      <c r="C35" s="102">
        <v>0.20099445</v>
      </c>
      <c r="D35" s="102">
        <f t="shared" si="0"/>
        <v>0.103696752</v>
      </c>
      <c r="E35" s="102">
        <v>0.012372051</v>
      </c>
      <c r="F35" s="102">
        <v>0.0048103065</v>
      </c>
      <c r="G35" s="102">
        <v>0.0005987025</v>
      </c>
      <c r="H35" s="102"/>
      <c r="I35" s="102"/>
      <c r="J35" s="102"/>
      <c r="K35" s="102">
        <v>0.0008407305</v>
      </c>
      <c r="L35" s="102">
        <v>0.0025379865</v>
      </c>
      <c r="M35" s="102">
        <v>0.0805364235</v>
      </c>
      <c r="N35" s="102"/>
      <c r="O35" s="102">
        <v>0.0011806605</v>
      </c>
      <c r="P35" s="102"/>
      <c r="Q35" s="102">
        <v>0.000121266</v>
      </c>
      <c r="R35" s="102"/>
      <c r="S35" s="102"/>
      <c r="T35" s="102">
        <v>0.0001663485</v>
      </c>
      <c r="U35" s="102"/>
      <c r="V35" s="102"/>
      <c r="W35" s="102"/>
      <c r="X35" s="102">
        <v>0.0005322765</v>
      </c>
      <c r="Y35" s="102">
        <f t="shared" si="2"/>
        <v>0.0972976965</v>
      </c>
      <c r="Z35" s="102">
        <v>0.019342026</v>
      </c>
      <c r="AA35" s="102">
        <v>0.0437561145</v>
      </c>
      <c r="AB35" s="102">
        <v>0.021366204</v>
      </c>
      <c r="AC35" s="102">
        <v>0.0106242765</v>
      </c>
      <c r="AD35" s="102">
        <v>0.0022090755</v>
      </c>
      <c r="AE35" s="102"/>
    </row>
    <row r="36" ht="18" customHeight="true" spans="1:31">
      <c r="A36" s="105"/>
      <c r="B36" s="104" t="s">
        <v>12</v>
      </c>
      <c r="C36" s="102">
        <v>9.6303e-5</v>
      </c>
      <c r="D36" s="102">
        <f t="shared" si="0"/>
        <v>7.3524e-5</v>
      </c>
      <c r="E36" s="102"/>
      <c r="F36" s="102"/>
      <c r="G36" s="102"/>
      <c r="H36" s="102"/>
      <c r="I36" s="102"/>
      <c r="J36" s="102"/>
      <c r="K36" s="102"/>
      <c r="L36" s="102"/>
      <c r="M36" s="102">
        <v>7.3524e-5</v>
      </c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</row>
    <row r="37" ht="18" customHeight="true" spans="1:31">
      <c r="A37" s="105"/>
      <c r="B37" s="104" t="s">
        <v>8</v>
      </c>
      <c r="C37" s="102">
        <v>0.0008098635</v>
      </c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>
        <f t="shared" si="2"/>
        <v>0.0008098635</v>
      </c>
      <c r="Z37" s="102">
        <v>5.3298e-5</v>
      </c>
      <c r="AA37" s="102">
        <v>0.0007565655</v>
      </c>
      <c r="AB37" s="102"/>
      <c r="AC37" s="102"/>
      <c r="AD37" s="102"/>
      <c r="AE37" s="102"/>
    </row>
    <row r="38" ht="18" customHeight="true" spans="1:31">
      <c r="A38" s="105"/>
      <c r="B38" s="104" t="s">
        <v>5</v>
      </c>
      <c r="C38" s="102">
        <v>0.4659366705</v>
      </c>
      <c r="D38" s="102">
        <f t="shared" si="0"/>
        <v>0.4598355345</v>
      </c>
      <c r="E38" s="102">
        <v>0.3060590235</v>
      </c>
      <c r="F38" s="102">
        <v>0.023441397</v>
      </c>
      <c r="G38" s="102">
        <v>8.80635e-5</v>
      </c>
      <c r="H38" s="102"/>
      <c r="I38" s="102"/>
      <c r="J38" s="102"/>
      <c r="K38" s="102">
        <v>0.000497406</v>
      </c>
      <c r="L38" s="102">
        <v>0.0065252985</v>
      </c>
      <c r="M38" s="102">
        <v>0.1213770135</v>
      </c>
      <c r="N38" s="102"/>
      <c r="O38" s="102">
        <v>0.000312723</v>
      </c>
      <c r="P38" s="102"/>
      <c r="Q38" s="102"/>
      <c r="R38" s="102"/>
      <c r="S38" s="102">
        <v>0.0012172995</v>
      </c>
      <c r="T38" s="102">
        <v>0.0001149975</v>
      </c>
      <c r="U38" s="102"/>
      <c r="V38" s="102"/>
      <c r="W38" s="102"/>
      <c r="X38" s="102">
        <v>0.0002023125</v>
      </c>
      <c r="Y38" s="102">
        <f t="shared" si="2"/>
        <v>0.0060779025</v>
      </c>
      <c r="Z38" s="102">
        <v>0.0027454695</v>
      </c>
      <c r="AA38" s="102">
        <v>0.0029095095</v>
      </c>
      <c r="AB38" s="102">
        <v>0.000360516</v>
      </c>
      <c r="AC38" s="102">
        <v>6.24075e-5</v>
      </c>
      <c r="AD38" s="102"/>
      <c r="AE38" s="102"/>
    </row>
    <row r="39" ht="18" customHeight="true" spans="1:31">
      <c r="A39" s="105"/>
      <c r="B39" s="104" t="s">
        <v>14</v>
      </c>
      <c r="C39" s="102">
        <v>0.126858375</v>
      </c>
      <c r="D39" s="102">
        <f t="shared" si="0"/>
        <v>0.0223694145</v>
      </c>
      <c r="E39" s="102">
        <v>0.002255937</v>
      </c>
      <c r="F39" s="102">
        <v>0.000373101</v>
      </c>
      <c r="G39" s="102"/>
      <c r="H39" s="102"/>
      <c r="I39" s="102"/>
      <c r="J39" s="102"/>
      <c r="K39" s="102">
        <v>0.0005281215</v>
      </c>
      <c r="L39" s="102">
        <v>0.00013725</v>
      </c>
      <c r="M39" s="102">
        <v>0.018872337</v>
      </c>
      <c r="N39" s="102"/>
      <c r="O39" s="102">
        <v>0.000202668</v>
      </c>
      <c r="P39" s="102"/>
      <c r="Q39" s="102"/>
      <c r="R39" s="102"/>
      <c r="S39" s="102"/>
      <c r="T39" s="102"/>
      <c r="U39" s="102"/>
      <c r="V39" s="102"/>
      <c r="W39" s="102"/>
      <c r="X39" s="102"/>
      <c r="Y39" s="102">
        <f t="shared" si="2"/>
        <v>0.1044889575</v>
      </c>
      <c r="Z39" s="102">
        <v>0.0098190225</v>
      </c>
      <c r="AA39" s="102">
        <v>0.091754619</v>
      </c>
      <c r="AB39" s="102">
        <v>0.002628849</v>
      </c>
      <c r="AC39" s="102">
        <v>0.000286467</v>
      </c>
      <c r="AD39" s="102"/>
      <c r="AE39" s="102"/>
    </row>
    <row r="40" ht="18" customHeight="true" spans="1:31">
      <c r="A40" s="105"/>
      <c r="B40" s="104" t="s">
        <v>7</v>
      </c>
      <c r="C40" s="102">
        <v>0.0456199995</v>
      </c>
      <c r="D40" s="102">
        <f t="shared" si="0"/>
        <v>0.041561451</v>
      </c>
      <c r="E40" s="102">
        <v>0.0090443145</v>
      </c>
      <c r="F40" s="102">
        <v>0.0016867425</v>
      </c>
      <c r="G40" s="102">
        <v>0.0003425745</v>
      </c>
      <c r="H40" s="102"/>
      <c r="I40" s="102"/>
      <c r="J40" s="102"/>
      <c r="K40" s="102">
        <v>0.0016048845</v>
      </c>
      <c r="L40" s="102">
        <v>0.0003075015</v>
      </c>
      <c r="M40" s="102">
        <v>0.028419405</v>
      </c>
      <c r="N40" s="102"/>
      <c r="O40" s="102">
        <v>0.0001560285</v>
      </c>
      <c r="P40" s="102"/>
      <c r="Q40" s="102"/>
      <c r="R40" s="102"/>
      <c r="S40" s="102"/>
      <c r="T40" s="102"/>
      <c r="U40" s="102"/>
      <c r="V40" s="102"/>
      <c r="W40" s="102"/>
      <c r="X40" s="102"/>
      <c r="Y40" s="102">
        <f t="shared" si="2"/>
        <v>0.003997902</v>
      </c>
      <c r="Z40" s="102">
        <v>0.001784388</v>
      </c>
      <c r="AA40" s="102">
        <v>0.0018888555</v>
      </c>
      <c r="AB40" s="102">
        <v>0.0003246585</v>
      </c>
      <c r="AC40" s="102"/>
      <c r="AD40" s="102"/>
      <c r="AE40" s="102"/>
    </row>
    <row r="41" ht="18" customHeight="true" spans="1:31">
      <c r="A41" s="106"/>
      <c r="B41" s="104" t="s">
        <v>4</v>
      </c>
      <c r="C41" s="102">
        <v>2.4657996435</v>
      </c>
      <c r="D41" s="102">
        <f t="shared" si="0"/>
        <v>2.0762762535</v>
      </c>
      <c r="E41" s="102">
        <v>0.565018572</v>
      </c>
      <c r="F41" s="102">
        <v>0.1474225305</v>
      </c>
      <c r="G41" s="102">
        <v>0.007789104</v>
      </c>
      <c r="H41" s="102"/>
      <c r="I41" s="102"/>
      <c r="J41" s="102"/>
      <c r="K41" s="102">
        <v>0.0060597105</v>
      </c>
      <c r="L41" s="102">
        <v>0.045216381</v>
      </c>
      <c r="M41" s="102">
        <v>1.277536593</v>
      </c>
      <c r="N41" s="102"/>
      <c r="O41" s="102">
        <v>0.0190371045</v>
      </c>
      <c r="P41" s="102"/>
      <c r="Q41" s="102">
        <v>0.0005752575</v>
      </c>
      <c r="R41" s="102"/>
      <c r="S41" s="102">
        <v>0.0057353115</v>
      </c>
      <c r="T41" s="102">
        <v>0.000855663</v>
      </c>
      <c r="U41" s="102"/>
      <c r="V41" s="102"/>
      <c r="W41" s="102"/>
      <c r="X41" s="102">
        <v>0.001030026</v>
      </c>
      <c r="Y41" s="102">
        <f t="shared" si="2"/>
        <v>0.389521446</v>
      </c>
      <c r="Z41" s="102">
        <v>0.103197051</v>
      </c>
      <c r="AA41" s="102">
        <v>0.2358052995</v>
      </c>
      <c r="AB41" s="102">
        <v>0.035226195</v>
      </c>
      <c r="AC41" s="102">
        <v>0.012697278</v>
      </c>
      <c r="AD41" s="102">
        <v>0.0025956225</v>
      </c>
      <c r="AE41" s="102"/>
    </row>
    <row r="42" ht="18" customHeight="true" spans="1:31">
      <c r="A42" s="103" t="s">
        <v>17</v>
      </c>
      <c r="B42" s="104" t="s">
        <v>6</v>
      </c>
      <c r="C42" s="102">
        <v>1.206432528</v>
      </c>
      <c r="D42" s="102">
        <f t="shared" si="0"/>
        <v>1.08679785</v>
      </c>
      <c r="E42" s="102">
        <v>0.432121404</v>
      </c>
      <c r="F42" s="102">
        <v>0.067205244</v>
      </c>
      <c r="G42" s="102">
        <v>0.0117023745</v>
      </c>
      <c r="H42" s="102">
        <v>0.005326749</v>
      </c>
      <c r="I42" s="102">
        <v>0.002482782</v>
      </c>
      <c r="J42" s="102"/>
      <c r="K42" s="102">
        <v>0.003983625</v>
      </c>
      <c r="L42" s="102">
        <v>0.2523421125</v>
      </c>
      <c r="M42" s="102">
        <v>0.0298108995</v>
      </c>
      <c r="N42" s="102">
        <v>0.272696247</v>
      </c>
      <c r="O42" s="102">
        <v>0.0058818195</v>
      </c>
      <c r="P42" s="102"/>
      <c r="Q42" s="102"/>
      <c r="R42" s="102"/>
      <c r="S42" s="102"/>
      <c r="T42" s="102"/>
      <c r="U42" s="102"/>
      <c r="V42" s="102"/>
      <c r="W42" s="102"/>
      <c r="X42" s="102">
        <v>0.003244593</v>
      </c>
      <c r="Y42" s="102">
        <f t="shared" si="2"/>
        <v>0.119634678</v>
      </c>
      <c r="Z42" s="102">
        <v>0.0747397155</v>
      </c>
      <c r="AA42" s="102">
        <v>0.0376666035</v>
      </c>
      <c r="AB42" s="102">
        <v>0.004042806</v>
      </c>
      <c r="AC42" s="102">
        <v>0.003185553</v>
      </c>
      <c r="AD42" s="102"/>
      <c r="AE42" s="102"/>
    </row>
    <row r="43" ht="18" customHeight="true" spans="1:31">
      <c r="A43" s="105"/>
      <c r="B43" s="104" t="s">
        <v>10</v>
      </c>
      <c r="C43" s="102">
        <v>0.2907397845</v>
      </c>
      <c r="D43" s="102">
        <f t="shared" si="0"/>
        <v>0.1225605855</v>
      </c>
      <c r="E43" s="102">
        <v>0.013757214</v>
      </c>
      <c r="F43" s="102">
        <v>0.0027527925</v>
      </c>
      <c r="G43" s="102">
        <v>0.000968028</v>
      </c>
      <c r="H43" s="102">
        <v>0.000555147</v>
      </c>
      <c r="I43" s="102"/>
      <c r="J43" s="102"/>
      <c r="K43" s="102">
        <v>0.000872493</v>
      </c>
      <c r="L43" s="102">
        <v>0.0178843995</v>
      </c>
      <c r="M43" s="102">
        <v>0.081718047</v>
      </c>
      <c r="N43" s="102">
        <v>0.0017389035</v>
      </c>
      <c r="O43" s="102">
        <v>0.002313561</v>
      </c>
      <c r="P43" s="102"/>
      <c r="Q43" s="102"/>
      <c r="R43" s="102"/>
      <c r="S43" s="102"/>
      <c r="T43" s="102"/>
      <c r="U43" s="102"/>
      <c r="V43" s="102"/>
      <c r="W43" s="102"/>
      <c r="X43" s="102"/>
      <c r="Y43" s="102">
        <f t="shared" si="2"/>
        <v>0.1681744755</v>
      </c>
      <c r="Z43" s="102">
        <v>0.030306357</v>
      </c>
      <c r="AA43" s="102">
        <v>0.118057698</v>
      </c>
      <c r="AB43" s="102">
        <v>0.015780348</v>
      </c>
      <c r="AC43" s="102">
        <v>0.0040300725</v>
      </c>
      <c r="AD43" s="102"/>
      <c r="AE43" s="102"/>
    </row>
    <row r="44" ht="18" customHeight="true" spans="1:31">
      <c r="A44" s="105"/>
      <c r="B44" s="104" t="s">
        <v>13</v>
      </c>
      <c r="C44" s="102">
        <v>0.542427378</v>
      </c>
      <c r="D44" s="102">
        <f t="shared" si="0"/>
        <v>0.163028169</v>
      </c>
      <c r="E44" s="102">
        <v>0.055597779</v>
      </c>
      <c r="F44" s="102">
        <v>0.0209279175</v>
      </c>
      <c r="G44" s="102">
        <v>0.005517204</v>
      </c>
      <c r="H44" s="102">
        <v>0.001044054</v>
      </c>
      <c r="I44" s="102">
        <v>0.0016334265</v>
      </c>
      <c r="J44" s="102"/>
      <c r="K44" s="102">
        <v>0.00084168</v>
      </c>
      <c r="L44" s="102">
        <v>0.0267339465</v>
      </c>
      <c r="M44" s="102">
        <v>0.018008343</v>
      </c>
      <c r="N44" s="102">
        <v>0.0254372415</v>
      </c>
      <c r="O44" s="102">
        <v>0.006908217</v>
      </c>
      <c r="P44" s="102"/>
      <c r="Q44" s="102"/>
      <c r="R44" s="102"/>
      <c r="S44" s="102"/>
      <c r="T44" s="102"/>
      <c r="U44" s="102"/>
      <c r="V44" s="102"/>
      <c r="W44" s="102"/>
      <c r="X44" s="102">
        <v>0.00037836</v>
      </c>
      <c r="Y44" s="102">
        <f t="shared" si="2"/>
        <v>0.379399209</v>
      </c>
      <c r="Z44" s="102">
        <v>0.197774688</v>
      </c>
      <c r="AA44" s="102">
        <v>0.170895228</v>
      </c>
      <c r="AB44" s="102">
        <v>0.0066864705</v>
      </c>
      <c r="AC44" s="102">
        <v>0.0040428225</v>
      </c>
      <c r="AD44" s="102"/>
      <c r="AE44" s="102"/>
    </row>
    <row r="45" ht="18" customHeight="true" spans="1:31">
      <c r="A45" s="105"/>
      <c r="B45" s="104" t="s">
        <v>15</v>
      </c>
      <c r="C45" s="102">
        <v>0.1728431775</v>
      </c>
      <c r="D45" s="102">
        <f t="shared" si="0"/>
        <v>0.0735695295</v>
      </c>
      <c r="E45" s="102">
        <v>0.0265498755</v>
      </c>
      <c r="F45" s="102">
        <v>0.009047544</v>
      </c>
      <c r="G45" s="102">
        <v>0.00241146</v>
      </c>
      <c r="H45" s="102">
        <v>0.001241103</v>
      </c>
      <c r="I45" s="102">
        <v>0.000253113</v>
      </c>
      <c r="J45" s="102"/>
      <c r="K45" s="102">
        <v>0.001234341</v>
      </c>
      <c r="L45" s="102">
        <v>0.0090522435</v>
      </c>
      <c r="M45" s="102">
        <v>0.011016453</v>
      </c>
      <c r="N45" s="102">
        <v>0.010468155</v>
      </c>
      <c r="O45" s="102">
        <v>0.001362948</v>
      </c>
      <c r="P45" s="102"/>
      <c r="Q45" s="102"/>
      <c r="R45" s="102"/>
      <c r="S45" s="102"/>
      <c r="T45" s="102"/>
      <c r="U45" s="102"/>
      <c r="V45" s="102"/>
      <c r="W45" s="102"/>
      <c r="X45" s="102">
        <v>0.0009322935</v>
      </c>
      <c r="Y45" s="102">
        <f t="shared" si="2"/>
        <v>0.099273648</v>
      </c>
      <c r="Z45" s="102">
        <v>0.0317987865</v>
      </c>
      <c r="AA45" s="102">
        <v>0.040051893</v>
      </c>
      <c r="AB45" s="102">
        <v>0.018466527</v>
      </c>
      <c r="AC45" s="102">
        <v>0.0089564415</v>
      </c>
      <c r="AD45" s="102"/>
      <c r="AE45" s="102"/>
    </row>
    <row r="46" ht="18" customHeight="true" spans="1:31">
      <c r="A46" s="105"/>
      <c r="B46" s="104" t="s">
        <v>12</v>
      </c>
      <c r="C46" s="102">
        <v>0.0001677105</v>
      </c>
      <c r="D46" s="102">
        <f t="shared" si="0"/>
        <v>9.5754e-5</v>
      </c>
      <c r="E46" s="102">
        <v>9.5754e-5</v>
      </c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>
        <f t="shared" si="2"/>
        <v>7.19565e-5</v>
      </c>
      <c r="Z46" s="102">
        <v>7.19565e-5</v>
      </c>
      <c r="AA46" s="102"/>
      <c r="AB46" s="102"/>
      <c r="AC46" s="102"/>
      <c r="AD46" s="102"/>
      <c r="AE46" s="102"/>
    </row>
    <row r="47" ht="18" customHeight="true" spans="1:31">
      <c r="A47" s="105"/>
      <c r="B47" s="104" t="s">
        <v>5</v>
      </c>
      <c r="C47" s="102">
        <v>1.585574022</v>
      </c>
      <c r="D47" s="102">
        <f t="shared" si="0"/>
        <v>1.5030904335</v>
      </c>
      <c r="E47" s="102">
        <v>0.821498292</v>
      </c>
      <c r="F47" s="102">
        <v>0.0643349595</v>
      </c>
      <c r="G47" s="102">
        <v>0.0288669075</v>
      </c>
      <c r="H47" s="102">
        <v>0.00839442</v>
      </c>
      <c r="I47" s="102">
        <v>0.0001370685</v>
      </c>
      <c r="J47" s="102"/>
      <c r="K47" s="102">
        <v>0.004604475</v>
      </c>
      <c r="L47" s="102">
        <v>0.1595019165</v>
      </c>
      <c r="M47" s="102">
        <v>0.0497540115</v>
      </c>
      <c r="N47" s="102">
        <v>0.360647661</v>
      </c>
      <c r="O47" s="102">
        <v>0.002725008</v>
      </c>
      <c r="P47" s="102"/>
      <c r="Q47" s="102"/>
      <c r="R47" s="102"/>
      <c r="S47" s="102"/>
      <c r="T47" s="102"/>
      <c r="U47" s="102"/>
      <c r="V47" s="102"/>
      <c r="W47" s="102"/>
      <c r="X47" s="102">
        <v>0.002625714</v>
      </c>
      <c r="Y47" s="102">
        <f t="shared" si="2"/>
        <v>0.0824835885</v>
      </c>
      <c r="Z47" s="102">
        <v>0.049304775</v>
      </c>
      <c r="AA47" s="102">
        <v>0.0261105495</v>
      </c>
      <c r="AB47" s="102">
        <v>0.0049284075</v>
      </c>
      <c r="AC47" s="102">
        <v>0.0021398565</v>
      </c>
      <c r="AD47" s="102"/>
      <c r="AE47" s="102"/>
    </row>
    <row r="48" ht="18" customHeight="true" spans="1:31">
      <c r="A48" s="105"/>
      <c r="B48" s="104" t="s">
        <v>14</v>
      </c>
      <c r="C48" s="102">
        <v>0.168165903</v>
      </c>
      <c r="D48" s="102">
        <f t="shared" si="0"/>
        <v>0.007406169</v>
      </c>
      <c r="E48" s="102">
        <v>0.0032907195</v>
      </c>
      <c r="F48" s="102">
        <v>0.000475557</v>
      </c>
      <c r="G48" s="102">
        <v>0.0001774335</v>
      </c>
      <c r="H48" s="102">
        <v>0.0002806785</v>
      </c>
      <c r="I48" s="102"/>
      <c r="J48" s="102"/>
      <c r="K48" s="102">
        <v>0.0002006955</v>
      </c>
      <c r="L48" s="102">
        <v>0.0002262165</v>
      </c>
      <c r="M48" s="102">
        <v>0.0008040165</v>
      </c>
      <c r="N48" s="102">
        <v>0.001950852</v>
      </c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>
        <f t="shared" si="2"/>
        <v>0.160747599</v>
      </c>
      <c r="Z48" s="102">
        <v>0.052111839</v>
      </c>
      <c r="AA48" s="102">
        <v>0.0976410135</v>
      </c>
      <c r="AB48" s="102">
        <v>0.005061528</v>
      </c>
      <c r="AC48" s="102">
        <v>0.0059332185</v>
      </c>
      <c r="AD48" s="102"/>
      <c r="AE48" s="102"/>
    </row>
    <row r="49" ht="18" customHeight="true" spans="1:31">
      <c r="A49" s="105"/>
      <c r="B49" s="104" t="s">
        <v>7</v>
      </c>
      <c r="C49" s="102">
        <v>0.0316157595</v>
      </c>
      <c r="D49" s="102">
        <f t="shared" si="0"/>
        <v>0.0280098945</v>
      </c>
      <c r="E49" s="102">
        <v>0.0122490015</v>
      </c>
      <c r="F49" s="102">
        <v>0.0030412605</v>
      </c>
      <c r="G49" s="102">
        <v>0.0015693225</v>
      </c>
      <c r="H49" s="102">
        <v>0.00071583</v>
      </c>
      <c r="I49" s="102"/>
      <c r="J49" s="102"/>
      <c r="K49" s="102">
        <v>0.0014736555</v>
      </c>
      <c r="L49" s="102">
        <v>0.003273384</v>
      </c>
      <c r="M49" s="102">
        <v>0.0027041685</v>
      </c>
      <c r="N49" s="102">
        <v>0.002983272</v>
      </c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>
        <f t="shared" si="2"/>
        <v>0.003564483</v>
      </c>
      <c r="Z49" s="102">
        <v>0.001858167</v>
      </c>
      <c r="AA49" s="102">
        <v>0.0013401735</v>
      </c>
      <c r="AB49" s="102">
        <v>0.0002122425</v>
      </c>
      <c r="AC49" s="102">
        <v>0.0001539</v>
      </c>
      <c r="AD49" s="102"/>
      <c r="AE49" s="102"/>
    </row>
    <row r="50" ht="18" customHeight="true" spans="1:31">
      <c r="A50" s="106"/>
      <c r="B50" s="104" t="s">
        <v>4</v>
      </c>
      <c r="C50" s="102">
        <v>3.997966263</v>
      </c>
      <c r="D50" s="102">
        <f t="shared" si="0"/>
        <v>2.9846166255</v>
      </c>
      <c r="E50" s="102">
        <v>1.3651600395</v>
      </c>
      <c r="F50" s="102">
        <v>0.167785275</v>
      </c>
      <c r="G50" s="102">
        <v>0.05121273</v>
      </c>
      <c r="H50" s="102">
        <v>0.0175579815</v>
      </c>
      <c r="I50" s="102">
        <v>0.00450639</v>
      </c>
      <c r="J50" s="102"/>
      <c r="K50" s="102">
        <v>0.013210965</v>
      </c>
      <c r="L50" s="102">
        <v>0.469014219</v>
      </c>
      <c r="M50" s="102">
        <v>0.193815939</v>
      </c>
      <c r="N50" s="102">
        <v>0.675922332</v>
      </c>
      <c r="O50" s="102">
        <v>0.0192036885</v>
      </c>
      <c r="P50" s="102"/>
      <c r="Q50" s="102"/>
      <c r="R50" s="102"/>
      <c r="S50" s="102"/>
      <c r="T50" s="102"/>
      <c r="U50" s="102"/>
      <c r="V50" s="102"/>
      <c r="W50" s="102"/>
      <c r="X50" s="102">
        <v>0.007227066</v>
      </c>
      <c r="Y50" s="102">
        <f t="shared" si="2"/>
        <v>1.0133496375</v>
      </c>
      <c r="Z50" s="102">
        <v>0.4379662845</v>
      </c>
      <c r="AA50" s="102">
        <v>0.491763159</v>
      </c>
      <c r="AB50" s="102">
        <v>0.0551783295</v>
      </c>
      <c r="AC50" s="102">
        <v>0.0284418645</v>
      </c>
      <c r="AD50" s="102"/>
      <c r="AE50" s="102"/>
    </row>
    <row r="51" ht="18" customHeight="true" spans="1:31">
      <c r="A51" s="103" t="s">
        <v>18</v>
      </c>
      <c r="B51" s="104" t="s">
        <v>108</v>
      </c>
      <c r="C51" s="102">
        <v>0.0002234355</v>
      </c>
      <c r="D51" s="102">
        <f t="shared" si="0"/>
        <v>0.00019752</v>
      </c>
      <c r="E51" s="102"/>
      <c r="F51" s="102"/>
      <c r="G51" s="102"/>
      <c r="H51" s="102"/>
      <c r="I51" s="102"/>
      <c r="J51" s="102"/>
      <c r="K51" s="102"/>
      <c r="L51" s="102"/>
      <c r="M51" s="102">
        <v>0.00019752</v>
      </c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</row>
    <row r="52" ht="18" customHeight="true" spans="1:31">
      <c r="A52" s="105"/>
      <c r="B52" s="104" t="s">
        <v>6</v>
      </c>
      <c r="C52" s="102">
        <v>0.295484271</v>
      </c>
      <c r="D52" s="102">
        <f t="shared" si="0"/>
        <v>0.224144976</v>
      </c>
      <c r="E52" s="102">
        <v>0.096951918</v>
      </c>
      <c r="F52" s="102">
        <v>0.049836606</v>
      </c>
      <c r="G52" s="102">
        <v>0.005876442</v>
      </c>
      <c r="H52" s="102">
        <v>0.006515271</v>
      </c>
      <c r="I52" s="102">
        <v>0.003796563</v>
      </c>
      <c r="J52" s="102"/>
      <c r="K52" s="102"/>
      <c r="L52" s="102">
        <v>0.0008568915</v>
      </c>
      <c r="M52" s="102">
        <v>0.0242342385</v>
      </c>
      <c r="N52" s="102">
        <v>0.0208249725</v>
      </c>
      <c r="O52" s="102">
        <v>0.006175536</v>
      </c>
      <c r="P52" s="102">
        <v>0.0001146705</v>
      </c>
      <c r="Q52" s="102"/>
      <c r="R52" s="102"/>
      <c r="S52" s="102">
        <v>0.0087809865</v>
      </c>
      <c r="T52" s="102"/>
      <c r="U52" s="102"/>
      <c r="V52" s="102"/>
      <c r="W52" s="102"/>
      <c r="X52" s="102">
        <v>0.0001808805</v>
      </c>
      <c r="Y52" s="102">
        <f t="shared" si="2"/>
        <v>0.071339295</v>
      </c>
      <c r="Z52" s="102">
        <v>0.026124141</v>
      </c>
      <c r="AA52" s="102">
        <v>0.043921089</v>
      </c>
      <c r="AB52" s="102">
        <v>0.000996294</v>
      </c>
      <c r="AC52" s="102">
        <v>0.000297771</v>
      </c>
      <c r="AD52" s="102"/>
      <c r="AE52" s="102"/>
    </row>
    <row r="53" ht="18" customHeight="true" spans="1:31">
      <c r="A53" s="105"/>
      <c r="B53" s="104" t="s">
        <v>10</v>
      </c>
      <c r="C53" s="102">
        <v>0.171612237</v>
      </c>
      <c r="D53" s="102">
        <f t="shared" si="0"/>
        <v>0.1169617275</v>
      </c>
      <c r="E53" s="102">
        <v>0.0086384895</v>
      </c>
      <c r="F53" s="102">
        <v>0.0025990845</v>
      </c>
      <c r="G53" s="102">
        <v>0.0018127965</v>
      </c>
      <c r="H53" s="102">
        <v>0.0008155605</v>
      </c>
      <c r="I53" s="102">
        <v>0.000705372</v>
      </c>
      <c r="J53" s="102"/>
      <c r="K53" s="102"/>
      <c r="L53" s="102">
        <v>0.0002165325</v>
      </c>
      <c r="M53" s="102">
        <v>0.091687971</v>
      </c>
      <c r="N53" s="102">
        <v>0.000940587</v>
      </c>
      <c r="O53" s="102">
        <v>0.00879444</v>
      </c>
      <c r="P53" s="102"/>
      <c r="Q53" s="102"/>
      <c r="R53" s="102"/>
      <c r="S53" s="102"/>
      <c r="T53" s="102"/>
      <c r="U53" s="102"/>
      <c r="V53" s="102"/>
      <c r="W53" s="102"/>
      <c r="X53" s="102">
        <v>0.000750894</v>
      </c>
      <c r="Y53" s="102">
        <f t="shared" si="2"/>
        <v>0.0546502065</v>
      </c>
      <c r="Z53" s="102">
        <v>0.019409478</v>
      </c>
      <c r="AA53" s="102">
        <v>0.034692075</v>
      </c>
      <c r="AB53" s="102">
        <v>0.000314157</v>
      </c>
      <c r="AC53" s="102">
        <v>0.0002344965</v>
      </c>
      <c r="AD53" s="102"/>
      <c r="AE53" s="102"/>
    </row>
    <row r="54" ht="18" customHeight="true" spans="1:31">
      <c r="A54" s="105"/>
      <c r="B54" s="104" t="s">
        <v>13</v>
      </c>
      <c r="C54" s="102">
        <v>0.360781812</v>
      </c>
      <c r="D54" s="102">
        <f t="shared" si="0"/>
        <v>0.10462122</v>
      </c>
      <c r="E54" s="102">
        <v>0.0412165665</v>
      </c>
      <c r="F54" s="102">
        <v>0.0156314715</v>
      </c>
      <c r="G54" s="102">
        <v>0.002700267</v>
      </c>
      <c r="H54" s="102">
        <v>0.0012995505</v>
      </c>
      <c r="I54" s="102">
        <v>0.000639555</v>
      </c>
      <c r="J54" s="102"/>
      <c r="K54" s="102"/>
      <c r="L54" s="102">
        <v>0.0016063305</v>
      </c>
      <c r="M54" s="102">
        <v>0.020303466</v>
      </c>
      <c r="N54" s="102">
        <v>0.0025794465</v>
      </c>
      <c r="O54" s="102">
        <v>0.0121166805</v>
      </c>
      <c r="P54" s="102">
        <v>0.0009987495</v>
      </c>
      <c r="Q54" s="102"/>
      <c r="R54" s="102"/>
      <c r="S54" s="102">
        <v>0.004136052</v>
      </c>
      <c r="T54" s="102">
        <v>0.0011708505</v>
      </c>
      <c r="U54" s="102"/>
      <c r="V54" s="102"/>
      <c r="W54" s="102"/>
      <c r="X54" s="102">
        <v>0.000222234</v>
      </c>
      <c r="Y54" s="102">
        <f t="shared" si="2"/>
        <v>0.256160592</v>
      </c>
      <c r="Z54" s="102">
        <v>0.0531870465</v>
      </c>
      <c r="AA54" s="102">
        <v>0.199653831</v>
      </c>
      <c r="AB54" s="102">
        <v>0.0026226015</v>
      </c>
      <c r="AC54" s="102">
        <v>0.000697113</v>
      </c>
      <c r="AD54" s="102"/>
      <c r="AE54" s="102"/>
    </row>
    <row r="55" ht="18" customHeight="true" spans="1:31">
      <c r="A55" s="105"/>
      <c r="B55" s="104" t="s">
        <v>15</v>
      </c>
      <c r="C55" s="102">
        <v>0.1703638065</v>
      </c>
      <c r="D55" s="102">
        <f t="shared" si="0"/>
        <v>0.058403241</v>
      </c>
      <c r="E55" s="102">
        <v>0.024736971</v>
      </c>
      <c r="F55" s="102">
        <v>0.006551775</v>
      </c>
      <c r="G55" s="102">
        <v>0.0025956345</v>
      </c>
      <c r="H55" s="102">
        <v>0.0026272575</v>
      </c>
      <c r="I55" s="102">
        <v>0.0003072765</v>
      </c>
      <c r="J55" s="102"/>
      <c r="K55" s="102"/>
      <c r="L55" s="102">
        <v>0.00033531</v>
      </c>
      <c r="M55" s="102">
        <v>0.012685329</v>
      </c>
      <c r="N55" s="102">
        <v>0.002389266</v>
      </c>
      <c r="O55" s="102">
        <v>0.00486465</v>
      </c>
      <c r="P55" s="102"/>
      <c r="Q55" s="102"/>
      <c r="R55" s="102"/>
      <c r="S55" s="102">
        <v>0.000542178</v>
      </c>
      <c r="T55" s="102">
        <v>0.0005722875</v>
      </c>
      <c r="U55" s="102"/>
      <c r="V55" s="102"/>
      <c r="W55" s="102"/>
      <c r="X55" s="102">
        <v>0.000195306</v>
      </c>
      <c r="Y55" s="102">
        <f t="shared" si="2"/>
        <v>0.1119605655</v>
      </c>
      <c r="Z55" s="102">
        <v>0.0249807525</v>
      </c>
      <c r="AA55" s="102">
        <v>0.06304221</v>
      </c>
      <c r="AB55" s="102">
        <v>0.0113287635</v>
      </c>
      <c r="AC55" s="102">
        <v>0.0126088395</v>
      </c>
      <c r="AD55" s="102"/>
      <c r="AE55" s="102"/>
    </row>
    <row r="56" ht="18" customHeight="true" spans="1:31">
      <c r="A56" s="105"/>
      <c r="B56" s="104" t="s">
        <v>8</v>
      </c>
      <c r="C56" s="102">
        <v>0.0007421685</v>
      </c>
      <c r="D56" s="102">
        <f t="shared" si="0"/>
        <v>0.000275895</v>
      </c>
      <c r="E56" s="102">
        <v>0.000196407</v>
      </c>
      <c r="F56" s="102"/>
      <c r="G56" s="102"/>
      <c r="H56" s="102"/>
      <c r="I56" s="102"/>
      <c r="J56" s="102"/>
      <c r="K56" s="102"/>
      <c r="L56" s="102"/>
      <c r="M56" s="102">
        <v>7.9488e-5</v>
      </c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>
        <f t="shared" si="2"/>
        <v>0.0004662735</v>
      </c>
      <c r="Z56" s="102">
        <v>0.0001380615</v>
      </c>
      <c r="AA56" s="102">
        <v>0.000328212</v>
      </c>
      <c r="AB56" s="102"/>
      <c r="AC56" s="102"/>
      <c r="AD56" s="102"/>
      <c r="AE56" s="102"/>
    </row>
    <row r="57" ht="18" customHeight="true" spans="1:31">
      <c r="A57" s="105"/>
      <c r="B57" s="104" t="s">
        <v>9</v>
      </c>
      <c r="C57" s="102">
        <v>0.0001877685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>
        <f t="shared" si="2"/>
        <v>0.0001877685</v>
      </c>
      <c r="Z57" s="102">
        <v>0.0001877685</v>
      </c>
      <c r="AA57" s="102"/>
      <c r="AB57" s="102"/>
      <c r="AC57" s="102"/>
      <c r="AD57" s="102"/>
      <c r="AE57" s="102"/>
    </row>
    <row r="58" ht="18" customHeight="true" spans="1:31">
      <c r="A58" s="105"/>
      <c r="B58" s="104" t="s">
        <v>5</v>
      </c>
      <c r="C58" s="102">
        <v>1.3818840015</v>
      </c>
      <c r="D58" s="102">
        <f t="shared" si="0"/>
        <v>1.2562811715</v>
      </c>
      <c r="E58" s="102">
        <v>0.7764865455</v>
      </c>
      <c r="F58" s="102">
        <v>0.1367768745</v>
      </c>
      <c r="G58" s="102">
        <v>0.082202061</v>
      </c>
      <c r="H58" s="102">
        <v>0.024200793</v>
      </c>
      <c r="I58" s="102">
        <v>0.0065940675</v>
      </c>
      <c r="J58" s="102"/>
      <c r="K58" s="102">
        <v>0.001422033</v>
      </c>
      <c r="L58" s="102">
        <v>0.0049023075</v>
      </c>
      <c r="M58" s="102">
        <v>0.08237298</v>
      </c>
      <c r="N58" s="102">
        <v>0.1191560055</v>
      </c>
      <c r="O58" s="102">
        <v>0.0103478715</v>
      </c>
      <c r="P58" s="102">
        <v>0.0003109935</v>
      </c>
      <c r="Q58" s="102"/>
      <c r="R58" s="102"/>
      <c r="S58" s="102">
        <v>0.0078749655</v>
      </c>
      <c r="T58" s="102"/>
      <c r="U58" s="102"/>
      <c r="V58" s="102"/>
      <c r="W58" s="102"/>
      <c r="X58" s="102">
        <v>0.0036336735</v>
      </c>
      <c r="Y58" s="102">
        <f t="shared" si="2"/>
        <v>0.12560283</v>
      </c>
      <c r="Z58" s="102">
        <v>0.035912898</v>
      </c>
      <c r="AA58" s="102">
        <v>0.084752064</v>
      </c>
      <c r="AB58" s="102">
        <v>0.003659901</v>
      </c>
      <c r="AC58" s="102">
        <v>0.001277967</v>
      </c>
      <c r="AD58" s="102"/>
      <c r="AE58" s="102"/>
    </row>
    <row r="59" ht="18" customHeight="true" spans="1:31">
      <c r="A59" s="105"/>
      <c r="B59" s="104" t="s">
        <v>14</v>
      </c>
      <c r="C59" s="102">
        <v>0.1681260465</v>
      </c>
      <c r="D59" s="102">
        <f t="shared" si="0"/>
        <v>0.0168149145</v>
      </c>
      <c r="E59" s="102">
        <v>0.011114961</v>
      </c>
      <c r="F59" s="102">
        <v>0.0026010885</v>
      </c>
      <c r="G59" s="102">
        <v>0.0004620825</v>
      </c>
      <c r="H59" s="102">
        <v>7.71735e-5</v>
      </c>
      <c r="I59" s="102"/>
      <c r="J59" s="102"/>
      <c r="K59" s="102"/>
      <c r="L59" s="102">
        <v>7.30485e-5</v>
      </c>
      <c r="M59" s="102">
        <v>0.0016414665</v>
      </c>
      <c r="N59" s="102">
        <v>0.0005529825</v>
      </c>
      <c r="O59" s="102">
        <v>0.0002241075</v>
      </c>
      <c r="P59" s="102"/>
      <c r="Q59" s="102"/>
      <c r="R59" s="102"/>
      <c r="S59" s="102">
        <v>6.8004e-5</v>
      </c>
      <c r="T59" s="102"/>
      <c r="U59" s="102"/>
      <c r="V59" s="102"/>
      <c r="W59" s="102"/>
      <c r="X59" s="102"/>
      <c r="Y59" s="102">
        <f t="shared" si="2"/>
        <v>0.151311132</v>
      </c>
      <c r="Z59" s="102">
        <v>0.0386388135</v>
      </c>
      <c r="AA59" s="102">
        <v>0.111539712</v>
      </c>
      <c r="AB59" s="102">
        <v>0.00088725</v>
      </c>
      <c r="AC59" s="102">
        <v>0.0002453565</v>
      </c>
      <c r="AD59" s="102"/>
      <c r="AE59" s="102"/>
    </row>
    <row r="60" ht="18" customHeight="true" spans="1:31">
      <c r="A60" s="105"/>
      <c r="B60" s="104" t="s">
        <v>7</v>
      </c>
      <c r="C60" s="102">
        <v>0.039986427</v>
      </c>
      <c r="D60" s="102">
        <f t="shared" si="0"/>
        <v>0.0329437425</v>
      </c>
      <c r="E60" s="102">
        <v>0.019824954</v>
      </c>
      <c r="F60" s="102">
        <v>0.003135315</v>
      </c>
      <c r="G60" s="102">
        <v>0.0019293675</v>
      </c>
      <c r="H60" s="102">
        <v>0.0017045625</v>
      </c>
      <c r="I60" s="102"/>
      <c r="J60" s="102"/>
      <c r="K60" s="102">
        <v>0.0016804635</v>
      </c>
      <c r="L60" s="102">
        <v>0.0002919915</v>
      </c>
      <c r="M60" s="102">
        <v>0.002682531</v>
      </c>
      <c r="N60" s="102">
        <v>0.001251519</v>
      </c>
      <c r="O60" s="102">
        <v>0.000138621</v>
      </c>
      <c r="P60" s="102"/>
      <c r="Q60" s="102"/>
      <c r="R60" s="102"/>
      <c r="S60" s="102">
        <v>0.000172365</v>
      </c>
      <c r="T60" s="102">
        <v>8.0433e-5</v>
      </c>
      <c r="U60" s="102"/>
      <c r="V60" s="102"/>
      <c r="W60" s="102"/>
      <c r="X60" s="102">
        <v>5.16195e-5</v>
      </c>
      <c r="Y60" s="102">
        <f t="shared" si="2"/>
        <v>0.006989379</v>
      </c>
      <c r="Z60" s="102">
        <v>0.0022637565</v>
      </c>
      <c r="AA60" s="102">
        <v>0.004549929</v>
      </c>
      <c r="AB60" s="102">
        <v>0.0001756935</v>
      </c>
      <c r="AC60" s="102"/>
      <c r="AD60" s="102"/>
      <c r="AE60" s="102"/>
    </row>
    <row r="61" ht="18" customHeight="true" spans="1:31">
      <c r="A61" s="106"/>
      <c r="B61" s="104" t="s">
        <v>4</v>
      </c>
      <c r="C61" s="102">
        <v>2.589391974</v>
      </c>
      <c r="D61" s="102">
        <f t="shared" si="0"/>
        <v>1.8106790115</v>
      </c>
      <c r="E61" s="102">
        <v>0.9791668125</v>
      </c>
      <c r="F61" s="102">
        <v>0.217132215</v>
      </c>
      <c r="G61" s="102">
        <v>0.097578651</v>
      </c>
      <c r="H61" s="102">
        <v>0.0372401685</v>
      </c>
      <c r="I61" s="102">
        <v>0.0120771345</v>
      </c>
      <c r="J61" s="102"/>
      <c r="K61" s="102">
        <v>0.0031024965</v>
      </c>
      <c r="L61" s="102">
        <v>0.008282412</v>
      </c>
      <c r="M61" s="102">
        <v>0.23588499</v>
      </c>
      <c r="N61" s="102">
        <v>0.147694779</v>
      </c>
      <c r="O61" s="102">
        <v>0.0426619065</v>
      </c>
      <c r="P61" s="102">
        <v>0.0014244135</v>
      </c>
      <c r="Q61" s="102"/>
      <c r="R61" s="102"/>
      <c r="S61" s="102">
        <v>0.021574551</v>
      </c>
      <c r="T61" s="102">
        <v>0.001823874</v>
      </c>
      <c r="U61" s="102"/>
      <c r="V61" s="102"/>
      <c r="W61" s="102"/>
      <c r="X61" s="102">
        <v>0.0050346075</v>
      </c>
      <c r="Y61" s="102">
        <f t="shared" si="2"/>
        <v>0.7787129625</v>
      </c>
      <c r="Z61" s="102">
        <v>0.2008686315</v>
      </c>
      <c r="AA61" s="102">
        <v>0.542479122</v>
      </c>
      <c r="AB61" s="102">
        <v>0.0199846605</v>
      </c>
      <c r="AC61" s="102">
        <v>0.0153805485</v>
      </c>
      <c r="AD61" s="102"/>
      <c r="AE61" s="102"/>
    </row>
    <row r="62" ht="18" customHeight="true" spans="1:31">
      <c r="A62" s="103" t="s">
        <v>19</v>
      </c>
      <c r="B62" s="104" t="s">
        <v>108</v>
      </c>
      <c r="C62" s="102">
        <v>8.1567e-5</v>
      </c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>
        <f t="shared" si="2"/>
        <v>7.03905e-5</v>
      </c>
      <c r="Z62" s="102">
        <v>7.03905e-5</v>
      </c>
      <c r="AA62" s="102"/>
      <c r="AB62" s="102"/>
      <c r="AC62" s="102"/>
      <c r="AD62" s="102"/>
      <c r="AE62" s="102"/>
    </row>
    <row r="63" ht="18" customHeight="true" spans="1:31">
      <c r="A63" s="105"/>
      <c r="B63" s="104" t="s">
        <v>6</v>
      </c>
      <c r="C63" s="102">
        <v>3.4163772285</v>
      </c>
      <c r="D63" s="102">
        <f t="shared" si="0"/>
        <v>2.951797815</v>
      </c>
      <c r="E63" s="102">
        <v>0.7862540085</v>
      </c>
      <c r="F63" s="102">
        <v>0.660660951</v>
      </c>
      <c r="G63" s="102">
        <v>0.1668261825</v>
      </c>
      <c r="H63" s="102">
        <v>0.01145736</v>
      </c>
      <c r="I63" s="102">
        <v>0.1835670585</v>
      </c>
      <c r="J63" s="102">
        <v>0.000225582</v>
      </c>
      <c r="K63" s="102">
        <v>0.073097805</v>
      </c>
      <c r="L63" s="102">
        <v>0.178056219</v>
      </c>
      <c r="M63" s="102">
        <v>0.048572022</v>
      </c>
      <c r="N63" s="102">
        <v>0.8040818655</v>
      </c>
      <c r="O63" s="102">
        <v>0.035216511</v>
      </c>
      <c r="P63" s="102"/>
      <c r="Q63" s="102"/>
      <c r="R63" s="102"/>
      <c r="S63" s="102">
        <v>7.87485e-5</v>
      </c>
      <c r="T63" s="102"/>
      <c r="U63" s="102">
        <v>0.000873801</v>
      </c>
      <c r="V63" s="102">
        <v>0.000615165</v>
      </c>
      <c r="W63" s="102"/>
      <c r="X63" s="102">
        <v>0.0022145355</v>
      </c>
      <c r="Y63" s="102">
        <f t="shared" si="2"/>
        <v>0.464552256</v>
      </c>
      <c r="Z63" s="102">
        <v>0.2760243345</v>
      </c>
      <c r="AA63" s="102">
        <v>0.159258561</v>
      </c>
      <c r="AB63" s="102">
        <v>0.0063197955</v>
      </c>
      <c r="AC63" s="102">
        <v>0.003966021</v>
      </c>
      <c r="AD63" s="102">
        <v>0.018983544</v>
      </c>
      <c r="AE63" s="102"/>
    </row>
    <row r="64" ht="18" customHeight="true" spans="1:31">
      <c r="A64" s="105"/>
      <c r="B64" s="104" t="s">
        <v>10</v>
      </c>
      <c r="C64" s="102">
        <v>0.3722658075</v>
      </c>
      <c r="D64" s="102">
        <f t="shared" si="0"/>
        <v>0.2860034145</v>
      </c>
      <c r="E64" s="102">
        <v>0.0190696845</v>
      </c>
      <c r="F64" s="102">
        <v>0.016324737</v>
      </c>
      <c r="G64" s="102">
        <v>0.0174023565</v>
      </c>
      <c r="H64" s="102">
        <v>0.001354158</v>
      </c>
      <c r="I64" s="102">
        <v>0.004592829</v>
      </c>
      <c r="J64" s="102"/>
      <c r="K64" s="102">
        <v>0.001764588</v>
      </c>
      <c r="L64" s="102">
        <v>0.0048096615</v>
      </c>
      <c r="M64" s="102">
        <v>0.208674276</v>
      </c>
      <c r="N64" s="102">
        <v>0.002123292</v>
      </c>
      <c r="O64" s="102">
        <v>0.0097817145</v>
      </c>
      <c r="P64" s="102"/>
      <c r="Q64" s="102"/>
      <c r="R64" s="102"/>
      <c r="S64" s="102"/>
      <c r="T64" s="102"/>
      <c r="U64" s="102"/>
      <c r="V64" s="102">
        <v>0.0001061175</v>
      </c>
      <c r="W64" s="102"/>
      <c r="X64" s="102"/>
      <c r="Y64" s="102">
        <f t="shared" si="2"/>
        <v>0.0862376145</v>
      </c>
      <c r="Z64" s="102">
        <v>0.050149038</v>
      </c>
      <c r="AA64" s="102">
        <v>0.0308832945</v>
      </c>
      <c r="AB64" s="102">
        <v>0.0028732815</v>
      </c>
      <c r="AC64" s="102">
        <v>0.001517982</v>
      </c>
      <c r="AD64" s="102">
        <v>0.0008140185</v>
      </c>
      <c r="AE64" s="102"/>
    </row>
    <row r="65" ht="18" customHeight="true" spans="1:31">
      <c r="A65" s="105"/>
      <c r="B65" s="104" t="s">
        <v>13</v>
      </c>
      <c r="C65" s="102">
        <v>1.2639659715</v>
      </c>
      <c r="D65" s="102">
        <f t="shared" si="0"/>
        <v>0.521328312</v>
      </c>
      <c r="E65" s="102">
        <v>0.0881436855</v>
      </c>
      <c r="F65" s="102">
        <v>0.166427478</v>
      </c>
      <c r="G65" s="102">
        <v>0.0451383915</v>
      </c>
      <c r="H65" s="102">
        <v>0.0025761195</v>
      </c>
      <c r="I65" s="102">
        <v>0.0231281085</v>
      </c>
      <c r="J65" s="102">
        <v>0.0003612195</v>
      </c>
      <c r="K65" s="102">
        <v>0.0079366695</v>
      </c>
      <c r="L65" s="102">
        <v>0.0430071555</v>
      </c>
      <c r="M65" s="102">
        <v>0.065021976</v>
      </c>
      <c r="N65" s="102">
        <v>0.0560329125</v>
      </c>
      <c r="O65" s="102">
        <v>0.0226268055</v>
      </c>
      <c r="P65" s="102"/>
      <c r="Q65" s="102"/>
      <c r="R65" s="102"/>
      <c r="S65" s="102">
        <v>0.0004273695</v>
      </c>
      <c r="T65" s="102"/>
      <c r="U65" s="102"/>
      <c r="V65" s="102">
        <v>0.0001647285</v>
      </c>
      <c r="W65" s="102"/>
      <c r="X65" s="102">
        <v>0.0003356925</v>
      </c>
      <c r="Y65" s="102">
        <f t="shared" si="2"/>
        <v>0.7426376595</v>
      </c>
      <c r="Z65" s="102">
        <v>0.4019640195</v>
      </c>
      <c r="AA65" s="102">
        <v>0.3038111055</v>
      </c>
      <c r="AB65" s="102">
        <v>0.0154918275</v>
      </c>
      <c r="AC65" s="102">
        <v>0.0120467505</v>
      </c>
      <c r="AD65" s="102">
        <v>0.0093239565</v>
      </c>
      <c r="AE65" s="102"/>
    </row>
    <row r="66" ht="18" customHeight="true" spans="1:31">
      <c r="A66" s="105"/>
      <c r="B66" s="104" t="s">
        <v>15</v>
      </c>
      <c r="C66" s="102">
        <v>0.5181158025</v>
      </c>
      <c r="D66" s="102">
        <f t="shared" si="0"/>
        <v>0.192880965</v>
      </c>
      <c r="E66" s="102">
        <v>0.04152468</v>
      </c>
      <c r="F66" s="102">
        <v>0.0550464555</v>
      </c>
      <c r="G66" s="102">
        <v>0.0178072635</v>
      </c>
      <c r="H66" s="102">
        <v>0.0008736075</v>
      </c>
      <c r="I66" s="102">
        <v>0.009465837</v>
      </c>
      <c r="J66" s="102">
        <v>0.000280149</v>
      </c>
      <c r="K66" s="102">
        <v>0.0043066065</v>
      </c>
      <c r="L66" s="102">
        <v>0.006245802</v>
      </c>
      <c r="M66" s="102">
        <v>0.021049326</v>
      </c>
      <c r="N66" s="102">
        <v>0.028768422</v>
      </c>
      <c r="O66" s="102">
        <v>0.002359509</v>
      </c>
      <c r="P66" s="102"/>
      <c r="Q66" s="102"/>
      <c r="R66" s="102"/>
      <c r="S66" s="102">
        <v>0.000440361</v>
      </c>
      <c r="T66" s="102">
        <v>0.00050394</v>
      </c>
      <c r="U66" s="102"/>
      <c r="V66" s="102">
        <v>0.001454043</v>
      </c>
      <c r="W66" s="102"/>
      <c r="X66" s="102">
        <v>0.002754963</v>
      </c>
      <c r="Y66" s="102">
        <f t="shared" si="2"/>
        <v>0.325188078</v>
      </c>
      <c r="Z66" s="102">
        <v>0.1188566715</v>
      </c>
      <c r="AA66" s="102">
        <v>0.0960099915</v>
      </c>
      <c r="AB66" s="102">
        <v>0.0653083155</v>
      </c>
      <c r="AC66" s="102">
        <v>0.03204729</v>
      </c>
      <c r="AD66" s="102">
        <v>0.0129658095</v>
      </c>
      <c r="AE66" s="102"/>
    </row>
    <row r="67" ht="18" customHeight="true" spans="1:31">
      <c r="A67" s="105"/>
      <c r="B67" s="104" t="s">
        <v>12</v>
      </c>
      <c r="C67" s="102">
        <v>0.0033073395</v>
      </c>
      <c r="D67" s="102">
        <f t="shared" si="0"/>
        <v>0.001693206</v>
      </c>
      <c r="E67" s="102"/>
      <c r="F67" s="102">
        <v>0.001693206</v>
      </c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>
        <f t="shared" si="2"/>
        <v>0.00157038</v>
      </c>
      <c r="Z67" s="102">
        <v>0.0008485245</v>
      </c>
      <c r="AA67" s="102">
        <v>0.0007218555</v>
      </c>
      <c r="AB67" s="102"/>
      <c r="AC67" s="102"/>
      <c r="AD67" s="102"/>
      <c r="AE67" s="102"/>
    </row>
    <row r="68" ht="18" customHeight="true" spans="1:31">
      <c r="A68" s="105"/>
      <c r="B68" s="104" t="s">
        <v>8</v>
      </c>
      <c r="C68" s="102">
        <v>0.0062090175</v>
      </c>
      <c r="D68" s="102">
        <f t="shared" si="0"/>
        <v>0.0054085095</v>
      </c>
      <c r="E68" s="102">
        <v>0.0012062565</v>
      </c>
      <c r="F68" s="102">
        <v>0.0039538545</v>
      </c>
      <c r="G68" s="102">
        <v>8.82825e-5</v>
      </c>
      <c r="H68" s="102"/>
      <c r="I68" s="102">
        <v>0.000160116</v>
      </c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>
        <f t="shared" si="2"/>
        <v>0.000774504</v>
      </c>
      <c r="Z68" s="102">
        <v>0.000774504</v>
      </c>
      <c r="AA68" s="102"/>
      <c r="AB68" s="102"/>
      <c r="AC68" s="102"/>
      <c r="AD68" s="102"/>
      <c r="AE68" s="102"/>
    </row>
    <row r="69" ht="18" customHeight="true" spans="1:31">
      <c r="A69" s="105"/>
      <c r="B69" s="104" t="s">
        <v>5</v>
      </c>
      <c r="C69" s="102">
        <v>3.255209358</v>
      </c>
      <c r="D69" s="102">
        <f t="shared" si="0"/>
        <v>3.0161439315</v>
      </c>
      <c r="E69" s="102">
        <v>1.5089374485</v>
      </c>
      <c r="F69" s="102">
        <v>0.4519135035</v>
      </c>
      <c r="G69" s="102">
        <v>0.228700497</v>
      </c>
      <c r="H69" s="102">
        <v>0.0252850095</v>
      </c>
      <c r="I69" s="102">
        <v>0.119659521</v>
      </c>
      <c r="J69" s="102">
        <v>0.000268179</v>
      </c>
      <c r="K69" s="102">
        <v>0.03637809</v>
      </c>
      <c r="L69" s="102">
        <v>0.0582015945</v>
      </c>
      <c r="M69" s="102">
        <v>0.0474684015</v>
      </c>
      <c r="N69" s="102">
        <v>0.5327271855</v>
      </c>
      <c r="O69" s="102">
        <v>0.003987372</v>
      </c>
      <c r="P69" s="102"/>
      <c r="Q69" s="102"/>
      <c r="R69" s="102"/>
      <c r="S69" s="102"/>
      <c r="T69" s="102"/>
      <c r="U69" s="102">
        <v>0.00019059</v>
      </c>
      <c r="V69" s="102">
        <v>0.000470169</v>
      </c>
      <c r="W69" s="102"/>
      <c r="X69" s="102">
        <v>0.0019563705</v>
      </c>
      <c r="Y69" s="102">
        <f t="shared" si="2"/>
        <v>0.239026695</v>
      </c>
      <c r="Z69" s="102">
        <v>0.132364185</v>
      </c>
      <c r="AA69" s="102">
        <v>0.091434972</v>
      </c>
      <c r="AB69" s="102">
        <v>0.004957722</v>
      </c>
      <c r="AC69" s="102">
        <v>0.0019356315</v>
      </c>
      <c r="AD69" s="102">
        <v>0.0083341845</v>
      </c>
      <c r="AE69" s="102"/>
    </row>
    <row r="70" ht="18" customHeight="true" spans="1:31">
      <c r="A70" s="105"/>
      <c r="B70" s="104" t="s">
        <v>14</v>
      </c>
      <c r="C70" s="102">
        <v>0.322095507</v>
      </c>
      <c r="D70" s="102">
        <f t="shared" si="0"/>
        <v>0.034314411</v>
      </c>
      <c r="E70" s="102">
        <v>0.0052709475</v>
      </c>
      <c r="F70" s="102">
        <v>0.0128035905</v>
      </c>
      <c r="G70" s="102">
        <v>0.0048636945</v>
      </c>
      <c r="H70" s="102">
        <v>0.000226404</v>
      </c>
      <c r="I70" s="102">
        <v>0.0008689305</v>
      </c>
      <c r="J70" s="102">
        <v>0.000272202</v>
      </c>
      <c r="K70" s="102">
        <v>0.001425174</v>
      </c>
      <c r="L70" s="102">
        <v>0.0003940965</v>
      </c>
      <c r="M70" s="102">
        <v>0.003562149</v>
      </c>
      <c r="N70" s="102">
        <v>0.0018158055</v>
      </c>
      <c r="O70" s="102">
        <v>0.0024934305</v>
      </c>
      <c r="P70" s="102"/>
      <c r="Q70" s="102"/>
      <c r="R70" s="102"/>
      <c r="S70" s="102">
        <v>0.00018201</v>
      </c>
      <c r="T70" s="102"/>
      <c r="U70" s="102"/>
      <c r="V70" s="102"/>
      <c r="W70" s="102"/>
      <c r="X70" s="102">
        <v>0.0001359765</v>
      </c>
      <c r="Y70" s="102">
        <f t="shared" si="2"/>
        <v>0.287781096</v>
      </c>
      <c r="Z70" s="102">
        <v>0.0948304455</v>
      </c>
      <c r="AA70" s="102">
        <v>0.185599317</v>
      </c>
      <c r="AB70" s="102">
        <v>0.0026195985</v>
      </c>
      <c r="AC70" s="102">
        <v>0.0034667235</v>
      </c>
      <c r="AD70" s="102">
        <v>0.0012650115</v>
      </c>
      <c r="AE70" s="102"/>
    </row>
    <row r="71" ht="18" customHeight="true" spans="1:31">
      <c r="A71" s="105"/>
      <c r="B71" s="104" t="s">
        <v>7</v>
      </c>
      <c r="C71" s="102">
        <v>0.1105245465</v>
      </c>
      <c r="D71" s="102">
        <f t="shared" si="0"/>
        <v>0.0945765735</v>
      </c>
      <c r="E71" s="102">
        <v>0.0262901715</v>
      </c>
      <c r="F71" s="102">
        <v>0.0141805395</v>
      </c>
      <c r="G71" s="102">
        <v>0.019961622</v>
      </c>
      <c r="H71" s="102">
        <v>0.002318694</v>
      </c>
      <c r="I71" s="102">
        <v>0.0075002055</v>
      </c>
      <c r="J71" s="102">
        <v>0.0006360615</v>
      </c>
      <c r="K71" s="102">
        <v>0.0074524635</v>
      </c>
      <c r="L71" s="102">
        <v>0.002497812</v>
      </c>
      <c r="M71" s="102">
        <v>0.0024914715</v>
      </c>
      <c r="N71" s="102">
        <v>0.0108774825</v>
      </c>
      <c r="O71" s="102">
        <v>0.00037005</v>
      </c>
      <c r="P71" s="102"/>
      <c r="Q71" s="102"/>
      <c r="R71" s="102"/>
      <c r="S71" s="102"/>
      <c r="T71" s="102"/>
      <c r="U71" s="102"/>
      <c r="V71" s="102"/>
      <c r="W71" s="102"/>
      <c r="X71" s="102"/>
      <c r="Y71" s="102">
        <f t="shared" si="2"/>
        <v>0.015929931</v>
      </c>
      <c r="Z71" s="102">
        <v>0.0086274135</v>
      </c>
      <c r="AA71" s="102">
        <v>0.006723042</v>
      </c>
      <c r="AB71" s="102">
        <v>0.0002953485</v>
      </c>
      <c r="AC71" s="102">
        <v>0.0002245035</v>
      </c>
      <c r="AD71" s="102">
        <v>5.96235e-5</v>
      </c>
      <c r="AE71" s="102"/>
    </row>
    <row r="72" ht="18" customHeight="true" spans="1:31">
      <c r="A72" s="106"/>
      <c r="B72" s="104" t="s">
        <v>4</v>
      </c>
      <c r="C72" s="102">
        <v>9.2681521455</v>
      </c>
      <c r="D72" s="102">
        <f t="shared" si="0"/>
        <v>7.104344541</v>
      </c>
      <c r="E72" s="102">
        <v>2.4767353785</v>
      </c>
      <c r="F72" s="102">
        <v>1.3830043155</v>
      </c>
      <c r="G72" s="102">
        <v>0.50078829</v>
      </c>
      <c r="H72" s="102">
        <v>0.0440913525</v>
      </c>
      <c r="I72" s="102">
        <v>0.348942606</v>
      </c>
      <c r="J72" s="102">
        <v>0.002043393</v>
      </c>
      <c r="K72" s="102">
        <v>0.1323613965</v>
      </c>
      <c r="L72" s="102">
        <v>0.293212341</v>
      </c>
      <c r="M72" s="102">
        <v>0.39684306</v>
      </c>
      <c r="N72" s="102">
        <v>1.4364269655</v>
      </c>
      <c r="O72" s="102">
        <v>0.0768353925</v>
      </c>
      <c r="P72" s="102"/>
      <c r="Q72" s="102"/>
      <c r="R72" s="102"/>
      <c r="S72" s="102">
        <v>0.001169214</v>
      </c>
      <c r="T72" s="102">
        <v>0.0005310975</v>
      </c>
      <c r="U72" s="102">
        <v>0.0011111505</v>
      </c>
      <c r="V72" s="102">
        <v>0.0028114335</v>
      </c>
      <c r="W72" s="102"/>
      <c r="X72" s="102">
        <v>0.0074371545</v>
      </c>
      <c r="Y72" s="102">
        <f t="shared" si="2"/>
        <v>2.1638076045</v>
      </c>
      <c r="Z72" s="102">
        <v>1.0845095265</v>
      </c>
      <c r="AA72" s="102">
        <v>0.874475484</v>
      </c>
      <c r="AB72" s="102">
        <v>0.097865889</v>
      </c>
      <c r="AC72" s="102">
        <v>0.055210557</v>
      </c>
      <c r="AD72" s="102">
        <v>0.051746148</v>
      </c>
      <c r="AE72" s="102"/>
    </row>
    <row r="73" ht="18" customHeight="true" spans="1:31">
      <c r="A73" s="103" t="s">
        <v>20</v>
      </c>
      <c r="B73" s="104" t="s">
        <v>6</v>
      </c>
      <c r="C73" s="102">
        <v>2.544575271</v>
      </c>
      <c r="D73" s="102">
        <f t="shared" ref="D73:D136" si="4">SUM(E73:X73)</f>
        <v>2.2436785965</v>
      </c>
      <c r="E73" s="102">
        <v>0.4194201045</v>
      </c>
      <c r="F73" s="102">
        <v>0.7367481315</v>
      </c>
      <c r="G73" s="102">
        <v>0.289577811</v>
      </c>
      <c r="H73" s="102">
        <v>0.014644965</v>
      </c>
      <c r="I73" s="102">
        <v>0.0490770735</v>
      </c>
      <c r="J73" s="102"/>
      <c r="K73" s="102">
        <v>0.0004806195</v>
      </c>
      <c r="L73" s="102">
        <v>0.0260005545</v>
      </c>
      <c r="M73" s="102">
        <v>0.2617337265</v>
      </c>
      <c r="N73" s="102">
        <v>0.432000396</v>
      </c>
      <c r="O73" s="102">
        <v>0.0091425585</v>
      </c>
      <c r="P73" s="102"/>
      <c r="Q73" s="102"/>
      <c r="R73" s="102"/>
      <c r="S73" s="102"/>
      <c r="T73" s="102"/>
      <c r="U73" s="102"/>
      <c r="V73" s="102">
        <v>0.0006858945</v>
      </c>
      <c r="W73" s="102"/>
      <c r="X73" s="102">
        <v>0.0041667615</v>
      </c>
      <c r="Y73" s="102">
        <f t="shared" ref="Y73:Y136" si="5">SUM(Z73:AD73)</f>
        <v>0.292512426</v>
      </c>
      <c r="Z73" s="102">
        <v>0.223779882</v>
      </c>
      <c r="AA73" s="102">
        <v>0.045984237</v>
      </c>
      <c r="AB73" s="102">
        <v>0.011100822</v>
      </c>
      <c r="AC73" s="102">
        <v>0.008874675</v>
      </c>
      <c r="AD73" s="102">
        <v>0.00277281</v>
      </c>
      <c r="AE73" s="102">
        <v>0.0083842485</v>
      </c>
    </row>
    <row r="74" ht="18" customHeight="true" spans="1:31">
      <c r="A74" s="105"/>
      <c r="B74" s="104" t="s">
        <v>10</v>
      </c>
      <c r="C74" s="102">
        <v>0.2759914035</v>
      </c>
      <c r="D74" s="102">
        <f t="shared" si="4"/>
        <v>0.219388857</v>
      </c>
      <c r="E74" s="102">
        <v>0.025411272</v>
      </c>
      <c r="F74" s="102">
        <v>0.0242963865</v>
      </c>
      <c r="G74" s="102">
        <v>0.0015226125</v>
      </c>
      <c r="H74" s="102"/>
      <c r="I74" s="102">
        <v>0.001903848</v>
      </c>
      <c r="J74" s="102"/>
      <c r="K74" s="102">
        <v>0.000398985</v>
      </c>
      <c r="L74" s="102">
        <v>0.000977784</v>
      </c>
      <c r="M74" s="102">
        <v>0.1416559605</v>
      </c>
      <c r="N74" s="102">
        <v>0.0091111275</v>
      </c>
      <c r="O74" s="102">
        <v>0.013895079</v>
      </c>
      <c r="P74" s="102"/>
      <c r="Q74" s="102"/>
      <c r="R74" s="102"/>
      <c r="S74" s="102">
        <v>0.00016266</v>
      </c>
      <c r="T74" s="102"/>
      <c r="U74" s="102"/>
      <c r="V74" s="102"/>
      <c r="W74" s="102"/>
      <c r="X74" s="102">
        <v>5.3142e-5</v>
      </c>
      <c r="Y74" s="102">
        <f t="shared" si="5"/>
        <v>0.0565594455</v>
      </c>
      <c r="Z74" s="102">
        <v>0.020962275</v>
      </c>
      <c r="AA74" s="102">
        <v>0.0199978035</v>
      </c>
      <c r="AB74" s="102">
        <v>0.011731047</v>
      </c>
      <c r="AC74" s="102">
        <v>0.00386832</v>
      </c>
      <c r="AD74" s="102"/>
      <c r="AE74" s="102"/>
    </row>
    <row r="75" ht="18" customHeight="true" spans="1:31">
      <c r="A75" s="105"/>
      <c r="B75" s="104" t="s">
        <v>13</v>
      </c>
      <c r="C75" s="102">
        <v>0.6953689785</v>
      </c>
      <c r="D75" s="102">
        <f t="shared" si="4"/>
        <v>0.312726438</v>
      </c>
      <c r="E75" s="102">
        <v>0.077731155</v>
      </c>
      <c r="F75" s="102">
        <v>0.053487864</v>
      </c>
      <c r="G75" s="102">
        <v>0.02573232</v>
      </c>
      <c r="H75" s="102">
        <v>0.001073058</v>
      </c>
      <c r="I75" s="102">
        <v>0.0073923195</v>
      </c>
      <c r="J75" s="102"/>
      <c r="K75" s="102">
        <v>0.0011963685</v>
      </c>
      <c r="L75" s="102">
        <v>0.002782299</v>
      </c>
      <c r="M75" s="102">
        <v>0.1023556185</v>
      </c>
      <c r="N75" s="102">
        <v>0.0304016265</v>
      </c>
      <c r="O75" s="102">
        <v>0.010338489</v>
      </c>
      <c r="P75" s="102"/>
      <c r="Q75" s="102"/>
      <c r="R75" s="102"/>
      <c r="S75" s="102"/>
      <c r="T75" s="102"/>
      <c r="U75" s="102"/>
      <c r="V75" s="102">
        <v>0.000112968</v>
      </c>
      <c r="W75" s="102"/>
      <c r="X75" s="102">
        <v>0.000122352</v>
      </c>
      <c r="Y75" s="102">
        <f t="shared" si="5"/>
        <v>0.3819255795</v>
      </c>
      <c r="Z75" s="102">
        <v>0.2626751625</v>
      </c>
      <c r="AA75" s="102">
        <v>0.0952402905</v>
      </c>
      <c r="AB75" s="102">
        <v>0.0173154045</v>
      </c>
      <c r="AC75" s="102">
        <v>0.006694722</v>
      </c>
      <c r="AD75" s="102"/>
      <c r="AE75" s="102">
        <v>0.000716961</v>
      </c>
    </row>
    <row r="76" ht="18" customHeight="true" spans="1:31">
      <c r="A76" s="105"/>
      <c r="B76" s="104" t="s">
        <v>15</v>
      </c>
      <c r="C76" s="102">
        <v>0.340202205</v>
      </c>
      <c r="D76" s="102">
        <f t="shared" si="4"/>
        <v>0.133379361</v>
      </c>
      <c r="E76" s="102">
        <v>0.0299754525</v>
      </c>
      <c r="F76" s="102">
        <v>0.029274807</v>
      </c>
      <c r="G76" s="102">
        <v>0.015669291</v>
      </c>
      <c r="H76" s="102">
        <v>0.000671976</v>
      </c>
      <c r="I76" s="102">
        <v>0.0024096315</v>
      </c>
      <c r="J76" s="102"/>
      <c r="K76" s="102">
        <v>0.0018558735</v>
      </c>
      <c r="L76" s="102">
        <v>0.0016078695</v>
      </c>
      <c r="M76" s="102">
        <v>0.0272673195</v>
      </c>
      <c r="N76" s="102">
        <v>0.017376273</v>
      </c>
      <c r="O76" s="102">
        <v>0.002066874</v>
      </c>
      <c r="P76" s="102"/>
      <c r="Q76" s="102"/>
      <c r="R76" s="102"/>
      <c r="S76" s="102">
        <v>0.0002089995</v>
      </c>
      <c r="T76" s="102"/>
      <c r="U76" s="102"/>
      <c r="V76" s="102">
        <v>0.0009659055</v>
      </c>
      <c r="W76" s="102"/>
      <c r="X76" s="102">
        <v>0.0040290885</v>
      </c>
      <c r="Y76" s="102">
        <f t="shared" si="5"/>
        <v>0.2061278115</v>
      </c>
      <c r="Z76" s="102">
        <v>0.0609348765</v>
      </c>
      <c r="AA76" s="102">
        <v>0.0441613515</v>
      </c>
      <c r="AB76" s="102">
        <v>0.086428878</v>
      </c>
      <c r="AC76" s="102">
        <v>0.0108432585</v>
      </c>
      <c r="AD76" s="102">
        <v>0.003759447</v>
      </c>
      <c r="AE76" s="102">
        <v>0.0006950325</v>
      </c>
    </row>
    <row r="77" ht="18" customHeight="true" spans="1:31">
      <c r="A77" s="105"/>
      <c r="B77" s="104" t="s">
        <v>12</v>
      </c>
      <c r="C77" s="102">
        <v>0.0170716905</v>
      </c>
      <c r="D77" s="102">
        <f t="shared" si="4"/>
        <v>0.0085516965</v>
      </c>
      <c r="E77" s="102">
        <v>0.004210464</v>
      </c>
      <c r="F77" s="102">
        <v>0.000482895</v>
      </c>
      <c r="G77" s="102">
        <v>0.0002596125</v>
      </c>
      <c r="H77" s="102"/>
      <c r="I77" s="102"/>
      <c r="J77" s="102"/>
      <c r="K77" s="102"/>
      <c r="L77" s="102">
        <v>0.001704279</v>
      </c>
      <c r="M77" s="102">
        <v>0.001654986</v>
      </c>
      <c r="N77" s="102">
        <v>0.0001057635</v>
      </c>
      <c r="O77" s="102">
        <v>0.0001336965</v>
      </c>
      <c r="P77" s="102"/>
      <c r="Q77" s="102"/>
      <c r="R77" s="102"/>
      <c r="S77" s="102"/>
      <c r="T77" s="102"/>
      <c r="U77" s="102"/>
      <c r="V77" s="102"/>
      <c r="W77" s="102"/>
      <c r="X77" s="102"/>
      <c r="Y77" s="102">
        <f t="shared" si="5"/>
        <v>0.0085035945</v>
      </c>
      <c r="Z77" s="102">
        <v>0.0085035945</v>
      </c>
      <c r="AA77" s="102"/>
      <c r="AB77" s="102"/>
      <c r="AC77" s="102"/>
      <c r="AD77" s="102"/>
      <c r="AE77" s="102"/>
    </row>
    <row r="78" ht="18" customHeight="true" spans="1:31">
      <c r="A78" s="105"/>
      <c r="B78" s="104" t="s">
        <v>8</v>
      </c>
      <c r="C78" s="102">
        <v>0.007929153</v>
      </c>
      <c r="D78" s="102">
        <f t="shared" si="4"/>
        <v>0.0076837365</v>
      </c>
      <c r="E78" s="102">
        <v>0.002191923</v>
      </c>
      <c r="F78" s="102">
        <v>0.0025225605</v>
      </c>
      <c r="G78" s="102">
        <v>0.0017264355</v>
      </c>
      <c r="H78" s="102"/>
      <c r="I78" s="102"/>
      <c r="J78" s="102"/>
      <c r="K78" s="102"/>
      <c r="L78" s="102"/>
      <c r="M78" s="102"/>
      <c r="N78" s="102">
        <v>0.0012428175</v>
      </c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>
        <f t="shared" si="5"/>
        <v>0.0001786245</v>
      </c>
      <c r="Z78" s="102">
        <v>0.0001786245</v>
      </c>
      <c r="AA78" s="102"/>
      <c r="AB78" s="102"/>
      <c r="AC78" s="102"/>
      <c r="AD78" s="102"/>
      <c r="AE78" s="102"/>
    </row>
    <row r="79" ht="18" customHeight="true" spans="1:31">
      <c r="A79" s="105"/>
      <c r="B79" s="104" t="s">
        <v>5</v>
      </c>
      <c r="C79" s="102">
        <v>3.627819663</v>
      </c>
      <c r="D79" s="102">
        <f t="shared" si="4"/>
        <v>3.433397169</v>
      </c>
      <c r="E79" s="102">
        <v>1.715028396</v>
      </c>
      <c r="F79" s="102">
        <v>0.6447046605</v>
      </c>
      <c r="G79" s="102">
        <v>0.315277821</v>
      </c>
      <c r="H79" s="102">
        <v>0.040377285</v>
      </c>
      <c r="I79" s="102">
        <v>0.0712263765</v>
      </c>
      <c r="J79" s="102"/>
      <c r="K79" s="102">
        <v>0.0042816045</v>
      </c>
      <c r="L79" s="102">
        <v>0.023769951</v>
      </c>
      <c r="M79" s="102">
        <v>0.126239661</v>
      </c>
      <c r="N79" s="102">
        <v>0.472184658</v>
      </c>
      <c r="O79" s="102">
        <v>0.007624062</v>
      </c>
      <c r="P79" s="102"/>
      <c r="Q79" s="102"/>
      <c r="R79" s="102"/>
      <c r="S79" s="102">
        <v>0.000189327</v>
      </c>
      <c r="T79" s="102"/>
      <c r="U79" s="102"/>
      <c r="V79" s="102"/>
      <c r="W79" s="102"/>
      <c r="X79" s="102">
        <v>0.0124933665</v>
      </c>
      <c r="Y79" s="102">
        <f t="shared" si="5"/>
        <v>0.189501525</v>
      </c>
      <c r="Z79" s="102">
        <v>0.132723681</v>
      </c>
      <c r="AA79" s="102">
        <v>0.046084704</v>
      </c>
      <c r="AB79" s="102">
        <v>0.006693792</v>
      </c>
      <c r="AC79" s="102">
        <v>0.003862098</v>
      </c>
      <c r="AD79" s="102">
        <v>0.00013725</v>
      </c>
      <c r="AE79" s="102">
        <v>0.004919247</v>
      </c>
    </row>
    <row r="80" ht="18" customHeight="true" spans="1:31">
      <c r="A80" s="105"/>
      <c r="B80" s="104" t="s">
        <v>14</v>
      </c>
      <c r="C80" s="102">
        <v>0.051647103</v>
      </c>
      <c r="D80" s="102">
        <f t="shared" si="4"/>
        <v>0.0036812205</v>
      </c>
      <c r="E80" s="102">
        <v>0.0012029415</v>
      </c>
      <c r="F80" s="102">
        <v>0.0002654505</v>
      </c>
      <c r="G80" s="102">
        <v>0.00031056</v>
      </c>
      <c r="H80" s="102">
        <v>7.7448e-5</v>
      </c>
      <c r="I80" s="102"/>
      <c r="J80" s="102"/>
      <c r="K80" s="102"/>
      <c r="L80" s="102"/>
      <c r="M80" s="102">
        <v>0.001598307</v>
      </c>
      <c r="N80" s="102">
        <v>0.000116535</v>
      </c>
      <c r="O80" s="102">
        <v>0.0001099785</v>
      </c>
      <c r="P80" s="102"/>
      <c r="Q80" s="102"/>
      <c r="R80" s="102"/>
      <c r="S80" s="102"/>
      <c r="T80" s="102"/>
      <c r="U80" s="102"/>
      <c r="V80" s="102"/>
      <c r="W80" s="102"/>
      <c r="X80" s="102"/>
      <c r="Y80" s="102">
        <f t="shared" si="5"/>
        <v>0.047952648</v>
      </c>
      <c r="Z80" s="102">
        <v>0.0095979135</v>
      </c>
      <c r="AA80" s="102">
        <v>0.0359724165</v>
      </c>
      <c r="AB80" s="102">
        <v>0.0017330115</v>
      </c>
      <c r="AC80" s="102">
        <v>0.0006493065</v>
      </c>
      <c r="AD80" s="102"/>
      <c r="AE80" s="102"/>
    </row>
    <row r="81" ht="18" customHeight="true" spans="1:31">
      <c r="A81" s="105"/>
      <c r="B81" s="104" t="s">
        <v>7</v>
      </c>
      <c r="C81" s="102">
        <v>0.0528848835</v>
      </c>
      <c r="D81" s="102">
        <f t="shared" si="4"/>
        <v>0.043511055</v>
      </c>
      <c r="E81" s="102">
        <v>0.014966406</v>
      </c>
      <c r="F81" s="102">
        <v>0.0081475785</v>
      </c>
      <c r="G81" s="102">
        <v>0.0066367995</v>
      </c>
      <c r="H81" s="102">
        <v>0.0004144095</v>
      </c>
      <c r="I81" s="102">
        <v>0.000371283</v>
      </c>
      <c r="J81" s="102"/>
      <c r="K81" s="102">
        <v>0.002665038</v>
      </c>
      <c r="L81" s="102">
        <v>0.0002102535</v>
      </c>
      <c r="M81" s="102">
        <v>0.0034791825</v>
      </c>
      <c r="N81" s="102">
        <v>0.006379998</v>
      </c>
      <c r="O81" s="102">
        <v>0.0001109565</v>
      </c>
      <c r="P81" s="102"/>
      <c r="Q81" s="102"/>
      <c r="R81" s="102"/>
      <c r="S81" s="102"/>
      <c r="T81" s="102"/>
      <c r="U81" s="102"/>
      <c r="V81" s="102"/>
      <c r="W81" s="102"/>
      <c r="X81" s="102">
        <v>0.00012915</v>
      </c>
      <c r="Y81" s="102">
        <f t="shared" si="5"/>
        <v>0.009238878</v>
      </c>
      <c r="Z81" s="102">
        <v>0.0061635255</v>
      </c>
      <c r="AA81" s="102">
        <v>0.0018338085</v>
      </c>
      <c r="AB81" s="102">
        <v>0.001241544</v>
      </c>
      <c r="AC81" s="102"/>
      <c r="AD81" s="102"/>
      <c r="AE81" s="102">
        <v>0.000124137</v>
      </c>
    </row>
    <row r="82" ht="18" customHeight="true" spans="1:31">
      <c r="A82" s="106"/>
      <c r="B82" s="104" t="s">
        <v>4</v>
      </c>
      <c r="C82" s="102">
        <v>7.613490351</v>
      </c>
      <c r="D82" s="102">
        <f t="shared" si="4"/>
        <v>6.4060561875</v>
      </c>
      <c r="E82" s="102">
        <v>2.2901381145</v>
      </c>
      <c r="F82" s="102">
        <v>1.499930334</v>
      </c>
      <c r="G82" s="102">
        <v>0.656713263</v>
      </c>
      <c r="H82" s="102">
        <v>0.0573022425</v>
      </c>
      <c r="I82" s="102">
        <v>0.13239081</v>
      </c>
      <c r="J82" s="102"/>
      <c r="K82" s="102">
        <v>0.01087962</v>
      </c>
      <c r="L82" s="102">
        <v>0.0570529905</v>
      </c>
      <c r="M82" s="102">
        <v>0.6659847615</v>
      </c>
      <c r="N82" s="102">
        <v>0.968919195</v>
      </c>
      <c r="O82" s="102">
        <v>0.043421694</v>
      </c>
      <c r="P82" s="102"/>
      <c r="Q82" s="102"/>
      <c r="R82" s="102"/>
      <c r="S82" s="102">
        <v>0.0005609865</v>
      </c>
      <c r="T82" s="102"/>
      <c r="U82" s="102"/>
      <c r="V82" s="102">
        <v>0.00176649</v>
      </c>
      <c r="W82" s="102"/>
      <c r="X82" s="102">
        <v>0.020995686</v>
      </c>
      <c r="Y82" s="102">
        <f t="shared" si="5"/>
        <v>1.1925945375</v>
      </c>
      <c r="Z82" s="102">
        <v>0.725519535</v>
      </c>
      <c r="AA82" s="102">
        <v>0.2893024095</v>
      </c>
      <c r="AB82" s="102">
        <v>0.1362998925</v>
      </c>
      <c r="AC82" s="102">
        <v>0.0348031935</v>
      </c>
      <c r="AD82" s="102">
        <v>0.006669507</v>
      </c>
      <c r="AE82" s="102">
        <v>0.014839626</v>
      </c>
    </row>
    <row r="83" ht="18" customHeight="true" spans="1:31">
      <c r="A83" s="103" t="s">
        <v>21</v>
      </c>
      <c r="B83" s="104" t="s">
        <v>6</v>
      </c>
      <c r="C83" s="102">
        <v>0.474609924</v>
      </c>
      <c r="D83" s="102">
        <f t="shared" si="4"/>
        <v>0.2842325325</v>
      </c>
      <c r="E83" s="102">
        <v>0.0806424945</v>
      </c>
      <c r="F83" s="102">
        <v>0.037840272</v>
      </c>
      <c r="G83" s="102">
        <v>0.0012694605</v>
      </c>
      <c r="H83" s="102">
        <v>0.000445686</v>
      </c>
      <c r="I83" s="102"/>
      <c r="J83" s="102"/>
      <c r="K83" s="102">
        <v>0.003394248</v>
      </c>
      <c r="L83" s="102">
        <v>0.032736135</v>
      </c>
      <c r="M83" s="102">
        <v>0.041371269</v>
      </c>
      <c r="N83" s="102">
        <v>0.0862411635</v>
      </c>
      <c r="O83" s="102">
        <v>0.000291804</v>
      </c>
      <c r="P83" s="102"/>
      <c r="Q83" s="102"/>
      <c r="R83" s="102"/>
      <c r="S83" s="102"/>
      <c r="T83" s="102"/>
      <c r="U83" s="102"/>
      <c r="V83" s="102"/>
      <c r="W83" s="102"/>
      <c r="X83" s="102"/>
      <c r="Y83" s="102">
        <f t="shared" si="5"/>
        <v>0.1903773915</v>
      </c>
      <c r="Z83" s="102">
        <v>0.1273063785</v>
      </c>
      <c r="AA83" s="102">
        <v>0.059198268</v>
      </c>
      <c r="AB83" s="102">
        <v>0.001703115</v>
      </c>
      <c r="AC83" s="102">
        <v>0.00216963</v>
      </c>
      <c r="AD83" s="102"/>
      <c r="AE83" s="102"/>
    </row>
    <row r="84" ht="18" customHeight="true" spans="1:31">
      <c r="A84" s="105"/>
      <c r="B84" s="104" t="s">
        <v>10</v>
      </c>
      <c r="C84" s="102">
        <v>0.11452644</v>
      </c>
      <c r="D84" s="102">
        <f t="shared" si="4"/>
        <v>0.075585618</v>
      </c>
      <c r="E84" s="102">
        <v>0.0025983255</v>
      </c>
      <c r="F84" s="102">
        <v>0.0011580375</v>
      </c>
      <c r="G84" s="102">
        <v>0.001506327</v>
      </c>
      <c r="H84" s="102"/>
      <c r="I84" s="102"/>
      <c r="J84" s="102"/>
      <c r="K84" s="102">
        <v>0.0011085465</v>
      </c>
      <c r="L84" s="102">
        <v>0.000532068</v>
      </c>
      <c r="M84" s="102">
        <v>0.0658768305</v>
      </c>
      <c r="N84" s="102">
        <v>5.5794e-5</v>
      </c>
      <c r="O84" s="102">
        <v>0.002484066</v>
      </c>
      <c r="P84" s="102"/>
      <c r="Q84" s="102"/>
      <c r="R84" s="102"/>
      <c r="S84" s="102">
        <v>0.000265623</v>
      </c>
      <c r="T84" s="102"/>
      <c r="U84" s="102"/>
      <c r="V84" s="102"/>
      <c r="W84" s="102"/>
      <c r="X84" s="102"/>
      <c r="Y84" s="102">
        <f t="shared" si="5"/>
        <v>0.038940822</v>
      </c>
      <c r="Z84" s="102">
        <v>0.0102274695</v>
      </c>
      <c r="AA84" s="102">
        <v>0.0276276255</v>
      </c>
      <c r="AB84" s="102">
        <v>0.0009657315</v>
      </c>
      <c r="AC84" s="102">
        <v>0.0001199955</v>
      </c>
      <c r="AD84" s="102"/>
      <c r="AE84" s="102"/>
    </row>
    <row r="85" ht="18" customHeight="true" spans="1:31">
      <c r="A85" s="105"/>
      <c r="B85" s="104" t="s">
        <v>13</v>
      </c>
      <c r="C85" s="102">
        <v>0.4179819105</v>
      </c>
      <c r="D85" s="102">
        <f t="shared" si="4"/>
        <v>0.1135829865</v>
      </c>
      <c r="E85" s="102">
        <v>0.0160973835</v>
      </c>
      <c r="F85" s="102">
        <v>0.006921075</v>
      </c>
      <c r="G85" s="102">
        <v>0.00164097</v>
      </c>
      <c r="H85" s="102">
        <v>0.0002759595</v>
      </c>
      <c r="I85" s="102">
        <v>0.0010512285</v>
      </c>
      <c r="J85" s="102"/>
      <c r="K85" s="102">
        <v>0.000439671</v>
      </c>
      <c r="L85" s="102">
        <v>0.0101855115</v>
      </c>
      <c r="M85" s="102">
        <v>0.057715659</v>
      </c>
      <c r="N85" s="102">
        <v>0.0146516085</v>
      </c>
      <c r="O85" s="102">
        <v>0.00283941</v>
      </c>
      <c r="P85" s="102"/>
      <c r="Q85" s="102"/>
      <c r="R85" s="102"/>
      <c r="S85" s="102">
        <v>0.00176451</v>
      </c>
      <c r="T85" s="102"/>
      <c r="U85" s="102"/>
      <c r="V85" s="102"/>
      <c r="W85" s="102"/>
      <c r="X85" s="102"/>
      <c r="Y85" s="102">
        <f t="shared" si="5"/>
        <v>0.304398924</v>
      </c>
      <c r="Z85" s="102">
        <v>0.149491761</v>
      </c>
      <c r="AA85" s="102">
        <v>0.1461868485</v>
      </c>
      <c r="AB85" s="102">
        <v>0.005334909</v>
      </c>
      <c r="AC85" s="102">
        <v>0.0033854055</v>
      </c>
      <c r="AD85" s="102"/>
      <c r="AE85" s="102"/>
    </row>
    <row r="86" ht="18" customHeight="true" spans="1:31">
      <c r="A86" s="105"/>
      <c r="B86" s="104" t="s">
        <v>15</v>
      </c>
      <c r="C86" s="102">
        <v>0.099568566</v>
      </c>
      <c r="D86" s="102">
        <f t="shared" si="4"/>
        <v>0.0396218205</v>
      </c>
      <c r="E86" s="102">
        <v>0.0118274025</v>
      </c>
      <c r="F86" s="102">
        <v>0.0023182395</v>
      </c>
      <c r="G86" s="102">
        <v>0.0002784405</v>
      </c>
      <c r="H86" s="102">
        <v>0.0001842255</v>
      </c>
      <c r="I86" s="102">
        <v>0.0001923555</v>
      </c>
      <c r="J86" s="102"/>
      <c r="K86" s="102">
        <v>0.0002491905</v>
      </c>
      <c r="L86" s="102">
        <v>0.003025821</v>
      </c>
      <c r="M86" s="102">
        <v>0.014464914</v>
      </c>
      <c r="N86" s="102">
        <v>0.00674328</v>
      </c>
      <c r="O86" s="102">
        <v>0.0002454705</v>
      </c>
      <c r="P86" s="102"/>
      <c r="Q86" s="102"/>
      <c r="R86" s="102"/>
      <c r="S86" s="102">
        <v>9.2481e-5</v>
      </c>
      <c r="T86" s="102"/>
      <c r="U86" s="102"/>
      <c r="V86" s="102"/>
      <c r="W86" s="102"/>
      <c r="X86" s="102"/>
      <c r="Y86" s="102">
        <f t="shared" si="5"/>
        <v>0.0599467455</v>
      </c>
      <c r="Z86" s="102">
        <v>0.028274604</v>
      </c>
      <c r="AA86" s="102">
        <v>0.023461389</v>
      </c>
      <c r="AB86" s="102">
        <v>0.004242504</v>
      </c>
      <c r="AC86" s="102">
        <v>0.0039682485</v>
      </c>
      <c r="AD86" s="102"/>
      <c r="AE86" s="102"/>
    </row>
    <row r="87" ht="18" customHeight="true" spans="1:31">
      <c r="A87" s="105"/>
      <c r="B87" s="104" t="s">
        <v>5</v>
      </c>
      <c r="C87" s="102">
        <v>0.587463864</v>
      </c>
      <c r="D87" s="102">
        <f t="shared" si="4"/>
        <v>0.3870946695</v>
      </c>
      <c r="E87" s="102">
        <v>0.153018846</v>
      </c>
      <c r="F87" s="102">
        <v>0.0460079085</v>
      </c>
      <c r="G87" s="102">
        <v>0.0002323845</v>
      </c>
      <c r="H87" s="102">
        <v>0.0052895655</v>
      </c>
      <c r="I87" s="102">
        <v>0.001071261</v>
      </c>
      <c r="J87" s="102"/>
      <c r="K87" s="102">
        <v>0.003612483</v>
      </c>
      <c r="L87" s="102">
        <v>0.0294242325</v>
      </c>
      <c r="M87" s="102">
        <v>0.0494490555</v>
      </c>
      <c r="N87" s="102">
        <v>0.0959823975</v>
      </c>
      <c r="O87" s="102">
        <v>0.0030065355</v>
      </c>
      <c r="P87" s="102"/>
      <c r="Q87" s="102"/>
      <c r="R87" s="102"/>
      <c r="S87" s="102"/>
      <c r="T87" s="102"/>
      <c r="U87" s="102"/>
      <c r="V87" s="102"/>
      <c r="W87" s="102"/>
      <c r="X87" s="102"/>
      <c r="Y87" s="102">
        <f t="shared" si="5"/>
        <v>0.2003473005</v>
      </c>
      <c r="Z87" s="102">
        <v>0.1407067995</v>
      </c>
      <c r="AA87" s="102">
        <v>0.05480787</v>
      </c>
      <c r="AB87" s="102">
        <v>0.0023763225</v>
      </c>
      <c r="AC87" s="102">
        <v>0.0024563085</v>
      </c>
      <c r="AD87" s="102"/>
      <c r="AE87" s="102"/>
    </row>
    <row r="88" ht="18" customHeight="true" spans="1:31">
      <c r="A88" s="105"/>
      <c r="B88" s="104" t="s">
        <v>14</v>
      </c>
      <c r="C88" s="102">
        <v>0.054388371</v>
      </c>
      <c r="D88" s="102">
        <f t="shared" si="4"/>
        <v>0.012137835</v>
      </c>
      <c r="E88" s="102">
        <v>0.0001301175</v>
      </c>
      <c r="F88" s="102"/>
      <c r="G88" s="102"/>
      <c r="H88" s="102"/>
      <c r="I88" s="102"/>
      <c r="J88" s="102"/>
      <c r="K88" s="102">
        <v>0.0004447425</v>
      </c>
      <c r="L88" s="102"/>
      <c r="M88" s="102">
        <v>0.011007276</v>
      </c>
      <c r="N88" s="102">
        <v>0.0001564515</v>
      </c>
      <c r="O88" s="102">
        <v>0.0003992475</v>
      </c>
      <c r="P88" s="102"/>
      <c r="Q88" s="102"/>
      <c r="R88" s="102"/>
      <c r="S88" s="102"/>
      <c r="T88" s="102"/>
      <c r="U88" s="102"/>
      <c r="V88" s="102"/>
      <c r="W88" s="102"/>
      <c r="X88" s="102"/>
      <c r="Y88" s="102">
        <f t="shared" si="5"/>
        <v>0.0422403345</v>
      </c>
      <c r="Z88" s="102">
        <v>0.0153126255</v>
      </c>
      <c r="AA88" s="102">
        <v>0.025624641</v>
      </c>
      <c r="AB88" s="102">
        <v>0.001140327</v>
      </c>
      <c r="AC88" s="102">
        <v>0.000162741</v>
      </c>
      <c r="AD88" s="102"/>
      <c r="AE88" s="102"/>
    </row>
    <row r="89" ht="18" customHeight="true" spans="1:31">
      <c r="A89" s="105"/>
      <c r="B89" s="104" t="s">
        <v>7</v>
      </c>
      <c r="C89" s="102">
        <v>0.014331762</v>
      </c>
      <c r="D89" s="102">
        <f t="shared" si="4"/>
        <v>0.0074710575</v>
      </c>
      <c r="E89" s="102">
        <v>0.0010859295</v>
      </c>
      <c r="F89" s="102">
        <v>0.0011497155</v>
      </c>
      <c r="G89" s="102">
        <v>0.000243156</v>
      </c>
      <c r="H89" s="102">
        <v>5.93775e-5</v>
      </c>
      <c r="I89" s="102"/>
      <c r="J89" s="102"/>
      <c r="K89" s="102">
        <v>0.0005500515</v>
      </c>
      <c r="L89" s="102">
        <v>0.000350841</v>
      </c>
      <c r="M89" s="102">
        <v>0.002454387</v>
      </c>
      <c r="N89" s="102">
        <v>0.0015775995</v>
      </c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>
        <f t="shared" si="5"/>
        <v>0.0068600145</v>
      </c>
      <c r="Z89" s="102">
        <v>0.003309771</v>
      </c>
      <c r="AA89" s="102">
        <v>0.0034613415</v>
      </c>
      <c r="AB89" s="102">
        <v>8.8902e-5</v>
      </c>
      <c r="AC89" s="102"/>
      <c r="AD89" s="102"/>
      <c r="AE89" s="102"/>
    </row>
    <row r="90" ht="18" customHeight="true" spans="1:31">
      <c r="A90" s="106"/>
      <c r="B90" s="104" t="s">
        <v>4</v>
      </c>
      <c r="C90" s="102">
        <v>1.7628708375</v>
      </c>
      <c r="D90" s="102">
        <f t="shared" si="4"/>
        <v>0.919738782</v>
      </c>
      <c r="E90" s="102">
        <v>0.265400499</v>
      </c>
      <c r="F90" s="102">
        <v>0.0953996055</v>
      </c>
      <c r="G90" s="102">
        <v>0.0051707385</v>
      </c>
      <c r="H90" s="102">
        <v>0.006254814</v>
      </c>
      <c r="I90" s="102">
        <v>0.002314845</v>
      </c>
      <c r="J90" s="102"/>
      <c r="K90" s="102">
        <v>0.009798933</v>
      </c>
      <c r="L90" s="102">
        <v>0.076260453</v>
      </c>
      <c r="M90" s="102">
        <v>0.242339391</v>
      </c>
      <c r="N90" s="102">
        <v>0.2054082945</v>
      </c>
      <c r="O90" s="102">
        <v>0.0092665335</v>
      </c>
      <c r="P90" s="102"/>
      <c r="Q90" s="102"/>
      <c r="R90" s="102"/>
      <c r="S90" s="102">
        <v>0.002124675</v>
      </c>
      <c r="T90" s="102"/>
      <c r="U90" s="102"/>
      <c r="V90" s="102"/>
      <c r="W90" s="102"/>
      <c r="X90" s="102"/>
      <c r="Y90" s="102">
        <f t="shared" si="5"/>
        <v>0.843111609</v>
      </c>
      <c r="Z90" s="102">
        <v>0.474629409</v>
      </c>
      <c r="AA90" s="102">
        <v>0.3403679835</v>
      </c>
      <c r="AB90" s="102">
        <v>0.015851811</v>
      </c>
      <c r="AC90" s="102">
        <v>0.0122624055</v>
      </c>
      <c r="AD90" s="102"/>
      <c r="AE90" s="102"/>
    </row>
    <row r="91" ht="18" customHeight="true" spans="1:31">
      <c r="A91" s="103" t="s">
        <v>22</v>
      </c>
      <c r="B91" s="104" t="s">
        <v>108</v>
      </c>
      <c r="C91" s="102">
        <v>0.0136591755</v>
      </c>
      <c r="D91" s="102">
        <f t="shared" si="4"/>
        <v>0.0136116375</v>
      </c>
      <c r="E91" s="102">
        <v>0.000851607</v>
      </c>
      <c r="F91" s="102">
        <v>0.0064448745</v>
      </c>
      <c r="G91" s="102"/>
      <c r="H91" s="102"/>
      <c r="I91" s="102"/>
      <c r="J91" s="102"/>
      <c r="K91" s="102"/>
      <c r="L91" s="102"/>
      <c r="M91" s="102">
        <v>0.006315156</v>
      </c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</row>
    <row r="92" ht="18" customHeight="true" spans="1:31">
      <c r="A92" s="105"/>
      <c r="B92" s="104" t="s">
        <v>6</v>
      </c>
      <c r="C92" s="102">
        <v>0.600266217</v>
      </c>
      <c r="D92" s="102">
        <f t="shared" si="4"/>
        <v>0.4762278405</v>
      </c>
      <c r="E92" s="102">
        <v>0.2668245705</v>
      </c>
      <c r="F92" s="102">
        <v>0.006139536</v>
      </c>
      <c r="G92" s="102">
        <v>0.0192894285</v>
      </c>
      <c r="H92" s="102">
        <v>0.0234597675</v>
      </c>
      <c r="I92" s="102">
        <v>0.002608809</v>
      </c>
      <c r="J92" s="102"/>
      <c r="K92" s="102">
        <v>0.0077952465</v>
      </c>
      <c r="L92" s="102">
        <v>0.0715253445</v>
      </c>
      <c r="M92" s="102">
        <v>0.017310321</v>
      </c>
      <c r="N92" s="102">
        <v>0.0472306935</v>
      </c>
      <c r="O92" s="102">
        <v>0.0015829485</v>
      </c>
      <c r="P92" s="102">
        <v>0.006255318</v>
      </c>
      <c r="Q92" s="102"/>
      <c r="R92" s="102"/>
      <c r="S92" s="102">
        <v>0.004390839</v>
      </c>
      <c r="T92" s="102">
        <v>0.000120972</v>
      </c>
      <c r="U92" s="102"/>
      <c r="V92" s="102">
        <v>9.4134e-5</v>
      </c>
      <c r="W92" s="102"/>
      <c r="X92" s="102">
        <v>0.001599912</v>
      </c>
      <c r="Y92" s="102">
        <f t="shared" si="5"/>
        <v>0.123991281</v>
      </c>
      <c r="Z92" s="102">
        <v>0.071918628</v>
      </c>
      <c r="AA92" s="102">
        <v>0.0357782205</v>
      </c>
      <c r="AB92" s="102">
        <v>0.0121116645</v>
      </c>
      <c r="AC92" s="102">
        <v>0.0012990795</v>
      </c>
      <c r="AD92" s="102">
        <v>0.0028836885</v>
      </c>
      <c r="AE92" s="102"/>
    </row>
    <row r="93" ht="18" customHeight="true" spans="1:31">
      <c r="A93" s="105"/>
      <c r="B93" s="104" t="s">
        <v>10</v>
      </c>
      <c r="C93" s="102">
        <v>0.3715357515</v>
      </c>
      <c r="D93" s="102">
        <f t="shared" si="4"/>
        <v>0.3111328155</v>
      </c>
      <c r="E93" s="102">
        <v>0.047150511</v>
      </c>
      <c r="F93" s="102">
        <v>8.5131e-5</v>
      </c>
      <c r="G93" s="102">
        <v>0.0081979665</v>
      </c>
      <c r="H93" s="102">
        <v>0.00233724</v>
      </c>
      <c r="I93" s="102">
        <v>0.0001393065</v>
      </c>
      <c r="J93" s="102"/>
      <c r="K93" s="102">
        <v>0.0095505225</v>
      </c>
      <c r="L93" s="102">
        <v>0.0087262395</v>
      </c>
      <c r="M93" s="102">
        <v>0.2298514455</v>
      </c>
      <c r="N93" s="102">
        <v>0.0014723385</v>
      </c>
      <c r="O93" s="102">
        <v>0.002156448</v>
      </c>
      <c r="P93" s="102">
        <v>0.000372366</v>
      </c>
      <c r="Q93" s="102"/>
      <c r="R93" s="102"/>
      <c r="S93" s="102">
        <v>0.0006161145</v>
      </c>
      <c r="T93" s="102"/>
      <c r="U93" s="102"/>
      <c r="V93" s="102"/>
      <c r="W93" s="102"/>
      <c r="X93" s="102">
        <v>0.000477186</v>
      </c>
      <c r="Y93" s="102">
        <f t="shared" si="5"/>
        <v>0.0603726</v>
      </c>
      <c r="Z93" s="102">
        <v>0.0153065655</v>
      </c>
      <c r="AA93" s="102">
        <v>0.0332425485</v>
      </c>
      <c r="AB93" s="102">
        <v>0.010522968</v>
      </c>
      <c r="AC93" s="102">
        <v>0.0002686635</v>
      </c>
      <c r="AD93" s="102">
        <v>0.0010318545</v>
      </c>
      <c r="AE93" s="102"/>
    </row>
    <row r="94" ht="18" customHeight="true" spans="1:31">
      <c r="A94" s="105"/>
      <c r="B94" s="104" t="s">
        <v>13</v>
      </c>
      <c r="C94" s="102">
        <v>0.4198105905</v>
      </c>
      <c r="D94" s="102">
        <f t="shared" si="4"/>
        <v>0.219119286</v>
      </c>
      <c r="E94" s="102">
        <v>0.11024832</v>
      </c>
      <c r="F94" s="102">
        <v>0.0035567175</v>
      </c>
      <c r="G94" s="102">
        <v>0.0110428995</v>
      </c>
      <c r="H94" s="102">
        <v>0.0081471885</v>
      </c>
      <c r="I94" s="102">
        <v>0.001850577</v>
      </c>
      <c r="J94" s="102"/>
      <c r="K94" s="102">
        <v>0.0071804565</v>
      </c>
      <c r="L94" s="102">
        <v>0.0209174505</v>
      </c>
      <c r="M94" s="102">
        <v>0.0374341785</v>
      </c>
      <c r="N94" s="102">
        <v>0.0028543965</v>
      </c>
      <c r="O94" s="102">
        <v>0.000453774</v>
      </c>
      <c r="P94" s="102">
        <v>0.010122222</v>
      </c>
      <c r="Q94" s="102"/>
      <c r="R94" s="102"/>
      <c r="S94" s="102">
        <v>0.004136676</v>
      </c>
      <c r="T94" s="102">
        <v>0.000249069</v>
      </c>
      <c r="U94" s="102"/>
      <c r="V94" s="102"/>
      <c r="W94" s="102"/>
      <c r="X94" s="102">
        <v>0.0009253605</v>
      </c>
      <c r="Y94" s="102">
        <f t="shared" si="5"/>
        <v>0.2006913045</v>
      </c>
      <c r="Z94" s="102">
        <v>0.099934203</v>
      </c>
      <c r="AA94" s="102">
        <v>0.075807162</v>
      </c>
      <c r="AB94" s="102">
        <v>0.0178764915</v>
      </c>
      <c r="AC94" s="102">
        <v>0.001451409</v>
      </c>
      <c r="AD94" s="102">
        <v>0.005622039</v>
      </c>
      <c r="AE94" s="102"/>
    </row>
    <row r="95" ht="18" customHeight="true" spans="1:31">
      <c r="A95" s="105"/>
      <c r="B95" s="104" t="s">
        <v>15</v>
      </c>
      <c r="C95" s="102">
        <v>0.3059828175</v>
      </c>
      <c r="D95" s="102">
        <f t="shared" si="4"/>
        <v>0.09662868</v>
      </c>
      <c r="E95" s="102">
        <v>0.034889331</v>
      </c>
      <c r="F95" s="102">
        <v>0.001643334</v>
      </c>
      <c r="G95" s="102">
        <v>0.0052536915</v>
      </c>
      <c r="H95" s="102">
        <v>0.0041547075</v>
      </c>
      <c r="I95" s="102">
        <v>0.0014096385</v>
      </c>
      <c r="J95" s="102"/>
      <c r="K95" s="102">
        <v>0.0036619635</v>
      </c>
      <c r="L95" s="102">
        <v>0.0048772575</v>
      </c>
      <c r="M95" s="102">
        <v>0.022906623</v>
      </c>
      <c r="N95" s="102">
        <v>0.0037363905</v>
      </c>
      <c r="O95" s="102">
        <v>0.001062006</v>
      </c>
      <c r="P95" s="102">
        <v>0.002053878</v>
      </c>
      <c r="Q95" s="102"/>
      <c r="R95" s="102"/>
      <c r="S95" s="102">
        <v>0.0047436435</v>
      </c>
      <c r="T95" s="102">
        <v>0.0020716365</v>
      </c>
      <c r="U95" s="102">
        <v>0.000793854</v>
      </c>
      <c r="V95" s="102"/>
      <c r="W95" s="102"/>
      <c r="X95" s="102">
        <v>0.003370725</v>
      </c>
      <c r="Y95" s="102">
        <f t="shared" si="5"/>
        <v>0.2093401515</v>
      </c>
      <c r="Z95" s="102">
        <v>0.074180517</v>
      </c>
      <c r="AA95" s="102">
        <v>0.0695095995</v>
      </c>
      <c r="AB95" s="102">
        <v>0.048017958</v>
      </c>
      <c r="AC95" s="102">
        <v>0.010643604</v>
      </c>
      <c r="AD95" s="102">
        <v>0.006988473</v>
      </c>
      <c r="AE95" s="102"/>
    </row>
    <row r="96" ht="18" customHeight="true" spans="1:31">
      <c r="A96" s="105"/>
      <c r="B96" s="104" t="s">
        <v>12</v>
      </c>
      <c r="C96" s="102">
        <v>0.0002614965</v>
      </c>
      <c r="D96" s="102">
        <f t="shared" si="4"/>
        <v>0.0001471125</v>
      </c>
      <c r="E96" s="102"/>
      <c r="F96" s="102">
        <v>9.6888e-5</v>
      </c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>
        <v>5.02245e-5</v>
      </c>
      <c r="W96" s="102"/>
      <c r="X96" s="102"/>
      <c r="Y96" s="102">
        <f t="shared" si="5"/>
        <v>7.3227e-5</v>
      </c>
      <c r="Z96" s="102"/>
      <c r="AA96" s="102">
        <v>7.3227e-5</v>
      </c>
      <c r="AB96" s="102"/>
      <c r="AC96" s="102"/>
      <c r="AD96" s="102"/>
      <c r="AE96" s="102"/>
    </row>
    <row r="97" ht="18" customHeight="true" spans="1:31">
      <c r="A97" s="105"/>
      <c r="B97" s="104" t="s">
        <v>8</v>
      </c>
      <c r="C97" s="102">
        <v>0.004063617</v>
      </c>
      <c r="D97" s="102">
        <f t="shared" si="4"/>
        <v>0.002620947</v>
      </c>
      <c r="E97" s="102">
        <v>0.0008138205</v>
      </c>
      <c r="F97" s="102"/>
      <c r="G97" s="102"/>
      <c r="H97" s="102"/>
      <c r="I97" s="102"/>
      <c r="J97" s="102"/>
      <c r="K97" s="102"/>
      <c r="L97" s="102">
        <v>0.0003652695</v>
      </c>
      <c r="M97" s="102"/>
      <c r="N97" s="102"/>
      <c r="O97" s="102"/>
      <c r="P97" s="102"/>
      <c r="Q97" s="102"/>
      <c r="R97" s="102"/>
      <c r="S97" s="102">
        <v>0.0001775235</v>
      </c>
      <c r="T97" s="102">
        <v>0.0003888135</v>
      </c>
      <c r="U97" s="102"/>
      <c r="V97" s="102">
        <v>0.00087552</v>
      </c>
      <c r="W97" s="102"/>
      <c r="X97" s="102"/>
      <c r="Y97" s="102">
        <f t="shared" si="5"/>
        <v>0.001407618</v>
      </c>
      <c r="Z97" s="102">
        <v>0.0005792115</v>
      </c>
      <c r="AA97" s="102">
        <v>0.0001582125</v>
      </c>
      <c r="AB97" s="102">
        <v>0.000670194</v>
      </c>
      <c r="AC97" s="102"/>
      <c r="AD97" s="102"/>
      <c r="AE97" s="102"/>
    </row>
    <row r="98" ht="18" customHeight="true" spans="1:31">
      <c r="A98" s="105"/>
      <c r="B98" s="104" t="s">
        <v>5</v>
      </c>
      <c r="C98" s="102">
        <v>1.1927019765</v>
      </c>
      <c r="D98" s="102">
        <f t="shared" si="4"/>
        <v>1.0956801375</v>
      </c>
      <c r="E98" s="102">
        <v>0.833377644</v>
      </c>
      <c r="F98" s="102">
        <v>0.007577238</v>
      </c>
      <c r="G98" s="102">
        <v>0.0401830275</v>
      </c>
      <c r="H98" s="102">
        <v>0.0679307775</v>
      </c>
      <c r="I98" s="102">
        <v>0.0050720145</v>
      </c>
      <c r="J98" s="102"/>
      <c r="K98" s="102">
        <v>0.012543216</v>
      </c>
      <c r="L98" s="102">
        <v>0.083445822</v>
      </c>
      <c r="M98" s="102">
        <v>0.0220728345</v>
      </c>
      <c r="N98" s="102">
        <v>0.0135257235</v>
      </c>
      <c r="O98" s="102">
        <v>0.001107579</v>
      </c>
      <c r="P98" s="102">
        <v>0.0010012995</v>
      </c>
      <c r="Q98" s="102"/>
      <c r="R98" s="102"/>
      <c r="S98" s="102">
        <v>0.0047671245</v>
      </c>
      <c r="T98" s="102">
        <v>0.000270882</v>
      </c>
      <c r="U98" s="102"/>
      <c r="V98" s="102"/>
      <c r="W98" s="102"/>
      <c r="X98" s="102">
        <v>0.002804955</v>
      </c>
      <c r="Y98" s="102">
        <f t="shared" si="5"/>
        <v>0.096934278</v>
      </c>
      <c r="Z98" s="102">
        <v>0.051124554</v>
      </c>
      <c r="AA98" s="102">
        <v>0.0214230345</v>
      </c>
      <c r="AB98" s="102">
        <v>0.018601857</v>
      </c>
      <c r="AC98" s="102">
        <v>0.0023546475</v>
      </c>
      <c r="AD98" s="102">
        <v>0.003430185</v>
      </c>
      <c r="AE98" s="102"/>
    </row>
    <row r="99" ht="18" customHeight="true" spans="1:31">
      <c r="A99" s="105"/>
      <c r="B99" s="104" t="s">
        <v>14</v>
      </c>
      <c r="C99" s="102">
        <v>0.129593727</v>
      </c>
      <c r="D99" s="102">
        <f t="shared" si="4"/>
        <v>0.0395404605</v>
      </c>
      <c r="E99" s="102">
        <v>0.019253418</v>
      </c>
      <c r="F99" s="102">
        <v>0.0002316855</v>
      </c>
      <c r="G99" s="102"/>
      <c r="H99" s="102">
        <v>0.0033578685</v>
      </c>
      <c r="I99" s="102">
        <v>0.0004378275</v>
      </c>
      <c r="J99" s="102"/>
      <c r="K99" s="102">
        <v>0.002573295</v>
      </c>
      <c r="L99" s="102">
        <v>0.001933344</v>
      </c>
      <c r="M99" s="102">
        <v>0.008528694</v>
      </c>
      <c r="N99" s="102">
        <v>0.0013583115</v>
      </c>
      <c r="O99" s="102">
        <v>0.0002099085</v>
      </c>
      <c r="P99" s="102">
        <v>0.000307134</v>
      </c>
      <c r="Q99" s="102"/>
      <c r="R99" s="102"/>
      <c r="S99" s="102">
        <v>0.0009886845</v>
      </c>
      <c r="T99" s="102"/>
      <c r="U99" s="102"/>
      <c r="V99" s="102"/>
      <c r="W99" s="102"/>
      <c r="X99" s="102">
        <v>0.0003602895</v>
      </c>
      <c r="Y99" s="102">
        <f t="shared" si="5"/>
        <v>0.090047082</v>
      </c>
      <c r="Z99" s="102">
        <v>0.059343873</v>
      </c>
      <c r="AA99" s="102">
        <v>0.023126814</v>
      </c>
      <c r="AB99" s="102">
        <v>0.004884711</v>
      </c>
      <c r="AC99" s="102">
        <v>7.46715e-5</v>
      </c>
      <c r="AD99" s="102">
        <v>0.0026170125</v>
      </c>
      <c r="AE99" s="102"/>
    </row>
    <row r="100" ht="18" customHeight="true" spans="1:31">
      <c r="A100" s="105"/>
      <c r="B100" s="104" t="s">
        <v>7</v>
      </c>
      <c r="C100" s="102">
        <v>0.0616021815</v>
      </c>
      <c r="D100" s="102">
        <f t="shared" si="4"/>
        <v>0.052576542</v>
      </c>
      <c r="E100" s="102">
        <v>0.031059765</v>
      </c>
      <c r="F100" s="102">
        <v>0.0001430235</v>
      </c>
      <c r="G100" s="102">
        <v>0.0037608345</v>
      </c>
      <c r="H100" s="102">
        <v>0.002962755</v>
      </c>
      <c r="I100" s="102">
        <v>0.0009682515</v>
      </c>
      <c r="J100" s="102"/>
      <c r="K100" s="102">
        <v>0.0049110255</v>
      </c>
      <c r="L100" s="102">
        <v>0.0023513205</v>
      </c>
      <c r="M100" s="102">
        <v>0.005308218</v>
      </c>
      <c r="N100" s="102">
        <v>0.0007139205</v>
      </c>
      <c r="O100" s="102"/>
      <c r="P100" s="102">
        <v>0.000111681</v>
      </c>
      <c r="Q100" s="102"/>
      <c r="R100" s="102"/>
      <c r="S100" s="102">
        <v>0.0001532595</v>
      </c>
      <c r="T100" s="102"/>
      <c r="U100" s="102"/>
      <c r="V100" s="102"/>
      <c r="W100" s="102"/>
      <c r="X100" s="102">
        <v>0.0001324875</v>
      </c>
      <c r="Y100" s="102">
        <f t="shared" si="5"/>
        <v>0.008957586</v>
      </c>
      <c r="Z100" s="102">
        <v>0.0055453935</v>
      </c>
      <c r="AA100" s="102">
        <v>0.0018636465</v>
      </c>
      <c r="AB100" s="102">
        <v>0.001382937</v>
      </c>
      <c r="AC100" s="102">
        <v>7.11105e-5</v>
      </c>
      <c r="AD100" s="102">
        <v>9.44985e-5</v>
      </c>
      <c r="AE100" s="102"/>
    </row>
    <row r="101" ht="18" customHeight="true" spans="1:31">
      <c r="A101" s="106"/>
      <c r="B101" s="104" t="s">
        <v>4</v>
      </c>
      <c r="C101" s="102">
        <v>3.0994775505</v>
      </c>
      <c r="D101" s="102">
        <f t="shared" si="4"/>
        <v>2.3076148845</v>
      </c>
      <c r="E101" s="102">
        <v>1.344510144</v>
      </c>
      <c r="F101" s="102">
        <v>0.025918428</v>
      </c>
      <c r="G101" s="102">
        <v>0.0877281135</v>
      </c>
      <c r="H101" s="102">
        <v>0.1123853565</v>
      </c>
      <c r="I101" s="102">
        <v>0.0124864245</v>
      </c>
      <c r="J101" s="102"/>
      <c r="K101" s="102">
        <v>0.0482157255</v>
      </c>
      <c r="L101" s="102">
        <v>0.194142048</v>
      </c>
      <c r="M101" s="102">
        <v>0.3497274705</v>
      </c>
      <c r="N101" s="102">
        <v>0.0708917745</v>
      </c>
      <c r="O101" s="102">
        <v>0.006594969</v>
      </c>
      <c r="P101" s="102">
        <v>0.0202238985</v>
      </c>
      <c r="Q101" s="102"/>
      <c r="R101" s="102"/>
      <c r="S101" s="102">
        <v>0.019973865</v>
      </c>
      <c r="T101" s="102">
        <v>0.0031833765</v>
      </c>
      <c r="U101" s="102">
        <v>0.0008665845</v>
      </c>
      <c r="V101" s="102">
        <v>0.0010425795</v>
      </c>
      <c r="W101" s="102">
        <v>5.3211e-5</v>
      </c>
      <c r="X101" s="102">
        <v>0.0096709155</v>
      </c>
      <c r="Y101" s="102">
        <f t="shared" si="5"/>
        <v>0.791862666</v>
      </c>
      <c r="Z101" s="102">
        <v>0.3779804835</v>
      </c>
      <c r="AA101" s="102">
        <v>0.260982465</v>
      </c>
      <c r="AB101" s="102">
        <v>0.114068781</v>
      </c>
      <c r="AC101" s="102">
        <v>0.0161631855</v>
      </c>
      <c r="AD101" s="102">
        <v>0.022667751</v>
      </c>
      <c r="AE101" s="102"/>
    </row>
    <row r="102" ht="18" customHeight="true" spans="1:31">
      <c r="A102" s="103" t="s">
        <v>23</v>
      </c>
      <c r="B102" s="104" t="s">
        <v>11</v>
      </c>
      <c r="C102" s="102">
        <v>0.001396941</v>
      </c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>
        <f t="shared" si="5"/>
        <v>0.001351032</v>
      </c>
      <c r="Z102" s="102">
        <v>0.001351032</v>
      </c>
      <c r="AA102" s="102"/>
      <c r="AB102" s="102"/>
      <c r="AC102" s="102"/>
      <c r="AD102" s="102"/>
      <c r="AE102" s="102"/>
    </row>
    <row r="103" ht="18" customHeight="true" spans="1:31">
      <c r="A103" s="105"/>
      <c r="B103" s="104" t="s">
        <v>6</v>
      </c>
      <c r="C103" s="102">
        <v>0.303819261</v>
      </c>
      <c r="D103" s="102">
        <f t="shared" si="4"/>
        <v>0.175195347</v>
      </c>
      <c r="E103" s="102">
        <v>0.1186485195</v>
      </c>
      <c r="F103" s="102">
        <v>0.0243557925</v>
      </c>
      <c r="G103" s="102">
        <v>0.010811928</v>
      </c>
      <c r="H103" s="102">
        <v>0.0007207035</v>
      </c>
      <c r="I103" s="102">
        <v>0.001644795</v>
      </c>
      <c r="J103" s="102"/>
      <c r="K103" s="102">
        <v>0.0025699395</v>
      </c>
      <c r="L103" s="102">
        <v>0.000884124</v>
      </c>
      <c r="M103" s="102">
        <v>0.0040826265</v>
      </c>
      <c r="N103" s="102">
        <v>0.0049335165</v>
      </c>
      <c r="O103" s="102">
        <v>0.006082704</v>
      </c>
      <c r="P103" s="102"/>
      <c r="Q103" s="102"/>
      <c r="R103" s="102"/>
      <c r="S103" s="102">
        <v>0.0002957925</v>
      </c>
      <c r="T103" s="102"/>
      <c r="U103" s="102"/>
      <c r="V103" s="102">
        <v>0.0001649055</v>
      </c>
      <c r="W103" s="102"/>
      <c r="X103" s="102"/>
      <c r="Y103" s="102">
        <f t="shared" si="5"/>
        <v>0.128614251</v>
      </c>
      <c r="Z103" s="102">
        <v>0.095638038</v>
      </c>
      <c r="AA103" s="102">
        <v>0.020466831</v>
      </c>
      <c r="AB103" s="102">
        <v>0.0090328815</v>
      </c>
      <c r="AC103" s="102">
        <v>0.001861737</v>
      </c>
      <c r="AD103" s="102">
        <v>0.0016147635</v>
      </c>
      <c r="AE103" s="102"/>
    </row>
    <row r="104" ht="18" customHeight="true" spans="1:31">
      <c r="A104" s="105"/>
      <c r="B104" s="104" t="s">
        <v>10</v>
      </c>
      <c r="C104" s="102">
        <v>0.136202082</v>
      </c>
      <c r="D104" s="102">
        <f t="shared" si="4"/>
        <v>0.10575993</v>
      </c>
      <c r="E104" s="102">
        <v>0.007870917</v>
      </c>
      <c r="F104" s="102">
        <v>0.0041003805</v>
      </c>
      <c r="G104" s="102">
        <v>0.0006452385</v>
      </c>
      <c r="H104" s="102">
        <v>0.0002366025</v>
      </c>
      <c r="I104" s="102">
        <v>0.0020913195</v>
      </c>
      <c r="J104" s="102"/>
      <c r="K104" s="102">
        <v>0.000299517</v>
      </c>
      <c r="L104" s="102"/>
      <c r="M104" s="102">
        <v>0.0896386095</v>
      </c>
      <c r="N104" s="102"/>
      <c r="O104" s="102">
        <v>0.0008773455</v>
      </c>
      <c r="P104" s="102"/>
      <c r="Q104" s="102"/>
      <c r="R104" s="102"/>
      <c r="S104" s="102"/>
      <c r="T104" s="102"/>
      <c r="U104" s="102"/>
      <c r="V104" s="102"/>
      <c r="W104" s="102"/>
      <c r="X104" s="102"/>
      <c r="Y104" s="102">
        <f t="shared" si="5"/>
        <v>0.030350385</v>
      </c>
      <c r="Z104" s="102">
        <v>0.02154105</v>
      </c>
      <c r="AA104" s="102">
        <v>0.0036675075</v>
      </c>
      <c r="AB104" s="102">
        <v>0.0050086965</v>
      </c>
      <c r="AC104" s="102"/>
      <c r="AD104" s="102">
        <v>0.000133131</v>
      </c>
      <c r="AE104" s="102"/>
    </row>
    <row r="105" ht="18" customHeight="true" spans="1:31">
      <c r="A105" s="105"/>
      <c r="B105" s="104" t="s">
        <v>13</v>
      </c>
      <c r="C105" s="102">
        <v>0.6809266035</v>
      </c>
      <c r="D105" s="102">
        <f t="shared" si="4"/>
        <v>0.1971796635</v>
      </c>
      <c r="E105" s="102">
        <v>0.103840116</v>
      </c>
      <c r="F105" s="102">
        <v>0.025224837</v>
      </c>
      <c r="G105" s="102">
        <v>0.0133587345</v>
      </c>
      <c r="H105" s="102">
        <v>0.000976566</v>
      </c>
      <c r="I105" s="102">
        <v>0.0066615735</v>
      </c>
      <c r="J105" s="102"/>
      <c r="K105" s="102">
        <v>0.0004918305</v>
      </c>
      <c r="L105" s="102">
        <v>0.002739438</v>
      </c>
      <c r="M105" s="102">
        <v>0.0207856215</v>
      </c>
      <c r="N105" s="102">
        <v>0.0075746565</v>
      </c>
      <c r="O105" s="102">
        <v>0.012796005</v>
      </c>
      <c r="P105" s="102"/>
      <c r="Q105" s="102"/>
      <c r="R105" s="102"/>
      <c r="S105" s="102">
        <v>0.002664798</v>
      </c>
      <c r="T105" s="102"/>
      <c r="U105" s="102"/>
      <c r="V105" s="102"/>
      <c r="W105" s="102"/>
      <c r="X105" s="102">
        <v>6.5487e-5</v>
      </c>
      <c r="Y105" s="102">
        <f t="shared" si="5"/>
        <v>0.4837103385</v>
      </c>
      <c r="Z105" s="102">
        <v>0.339014934</v>
      </c>
      <c r="AA105" s="102">
        <v>0.086812854</v>
      </c>
      <c r="AB105" s="102">
        <v>0.0489193305</v>
      </c>
      <c r="AC105" s="102">
        <v>0.004588869</v>
      </c>
      <c r="AD105" s="102">
        <v>0.004374351</v>
      </c>
      <c r="AE105" s="102"/>
    </row>
    <row r="106" ht="18" customHeight="true" spans="1:31">
      <c r="A106" s="105"/>
      <c r="B106" s="104" t="s">
        <v>15</v>
      </c>
      <c r="C106" s="102">
        <v>0.423358038</v>
      </c>
      <c r="D106" s="102">
        <f t="shared" si="4"/>
        <v>0.0496079235</v>
      </c>
      <c r="E106" s="102">
        <v>0.0230989545</v>
      </c>
      <c r="F106" s="102">
        <v>0.00881688</v>
      </c>
      <c r="G106" s="102">
        <v>0.0041920545</v>
      </c>
      <c r="H106" s="102">
        <v>0.000661485</v>
      </c>
      <c r="I106" s="102">
        <v>0.00182949</v>
      </c>
      <c r="J106" s="102"/>
      <c r="K106" s="102">
        <v>0.0005699205</v>
      </c>
      <c r="L106" s="102">
        <v>0.000274215</v>
      </c>
      <c r="M106" s="102">
        <v>0.0039808965</v>
      </c>
      <c r="N106" s="102">
        <v>0.0011831205</v>
      </c>
      <c r="O106" s="102">
        <v>0.002416158</v>
      </c>
      <c r="P106" s="102"/>
      <c r="Q106" s="102"/>
      <c r="R106" s="102"/>
      <c r="S106" s="102">
        <v>0.0019695435</v>
      </c>
      <c r="T106" s="102"/>
      <c r="U106" s="102">
        <v>0.000290514</v>
      </c>
      <c r="V106" s="102">
        <v>8.4495e-5</v>
      </c>
      <c r="W106" s="102"/>
      <c r="X106" s="102">
        <v>0.0002401965</v>
      </c>
      <c r="Y106" s="102">
        <f t="shared" si="5"/>
        <v>0.3737501145</v>
      </c>
      <c r="Z106" s="102">
        <v>0.1137075765</v>
      </c>
      <c r="AA106" s="102">
        <v>0.057759435</v>
      </c>
      <c r="AB106" s="102">
        <v>0.1548452805</v>
      </c>
      <c r="AC106" s="102">
        <v>0.0448336515</v>
      </c>
      <c r="AD106" s="102">
        <v>0.002604171</v>
      </c>
      <c r="AE106" s="102"/>
    </row>
    <row r="107" ht="18" customHeight="true" spans="1:31">
      <c r="A107" s="105"/>
      <c r="B107" s="104" t="s">
        <v>12</v>
      </c>
      <c r="C107" s="102">
        <v>0.0002283645</v>
      </c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>
        <f t="shared" si="5"/>
        <v>0.000215358</v>
      </c>
      <c r="Z107" s="102"/>
      <c r="AA107" s="102"/>
      <c r="AB107" s="102"/>
      <c r="AC107" s="102">
        <v>0.000215358</v>
      </c>
      <c r="AD107" s="102"/>
      <c r="AE107" s="102"/>
    </row>
    <row r="108" ht="18" customHeight="true" spans="1:31">
      <c r="A108" s="105"/>
      <c r="B108" s="104" t="s">
        <v>8</v>
      </c>
      <c r="C108" s="102">
        <v>0.0012711645</v>
      </c>
      <c r="D108" s="102">
        <f t="shared" si="4"/>
        <v>0.0009957915</v>
      </c>
      <c r="E108" s="102">
        <v>0.000330816</v>
      </c>
      <c r="F108" s="102">
        <v>0.0004622475</v>
      </c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>
        <v>0.0001509345</v>
      </c>
      <c r="W108" s="102"/>
      <c r="X108" s="102">
        <v>5.17935e-5</v>
      </c>
      <c r="Y108" s="102">
        <f t="shared" si="5"/>
        <v>0.0002739405</v>
      </c>
      <c r="Z108" s="102">
        <v>7.66665e-5</v>
      </c>
      <c r="AA108" s="102"/>
      <c r="AB108" s="102">
        <v>0.000197274</v>
      </c>
      <c r="AC108" s="102"/>
      <c r="AD108" s="102"/>
      <c r="AE108" s="102"/>
    </row>
    <row r="109" ht="18" customHeight="true" spans="1:31">
      <c r="A109" s="105"/>
      <c r="B109" s="104" t="s">
        <v>9</v>
      </c>
      <c r="C109" s="102">
        <v>0.000204177</v>
      </c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>
        <f t="shared" si="5"/>
        <v>0.000204177</v>
      </c>
      <c r="Z109" s="102">
        <v>0.000204177</v>
      </c>
      <c r="AA109" s="102"/>
      <c r="AB109" s="102"/>
      <c r="AC109" s="102"/>
      <c r="AD109" s="102"/>
      <c r="AE109" s="102"/>
    </row>
    <row r="110" ht="18" customHeight="true" spans="1:31">
      <c r="A110" s="105"/>
      <c r="B110" s="104" t="s">
        <v>5</v>
      </c>
      <c r="C110" s="102">
        <v>1.233758613</v>
      </c>
      <c r="D110" s="102">
        <f t="shared" si="4"/>
        <v>1.0437278025</v>
      </c>
      <c r="E110" s="102">
        <v>0.568300101</v>
      </c>
      <c r="F110" s="102">
        <v>0.2739096135</v>
      </c>
      <c r="G110" s="102">
        <v>0.098865267</v>
      </c>
      <c r="H110" s="102">
        <v>0.0187337715</v>
      </c>
      <c r="I110" s="102">
        <v>0.0166534635</v>
      </c>
      <c r="J110" s="102"/>
      <c r="K110" s="102">
        <v>0.0117312375</v>
      </c>
      <c r="L110" s="102">
        <v>0.0025406145</v>
      </c>
      <c r="M110" s="102">
        <v>0.0154121985</v>
      </c>
      <c r="N110" s="102">
        <v>0.0181910235</v>
      </c>
      <c r="O110" s="102">
        <v>0.017511204</v>
      </c>
      <c r="P110" s="102"/>
      <c r="Q110" s="102"/>
      <c r="R110" s="102"/>
      <c r="S110" s="102">
        <v>0.001673052</v>
      </c>
      <c r="T110" s="102"/>
      <c r="U110" s="102"/>
      <c r="V110" s="102"/>
      <c r="W110" s="102"/>
      <c r="X110" s="102">
        <v>0.000206256</v>
      </c>
      <c r="Y110" s="102">
        <f t="shared" si="5"/>
        <v>0.190019463</v>
      </c>
      <c r="Z110" s="102">
        <v>0.140091912</v>
      </c>
      <c r="AA110" s="102">
        <v>0.0306685845</v>
      </c>
      <c r="AB110" s="102">
        <v>0.014489172</v>
      </c>
      <c r="AC110" s="102">
        <v>0.0020267385</v>
      </c>
      <c r="AD110" s="102">
        <v>0.002743056</v>
      </c>
      <c r="AE110" s="102"/>
    </row>
    <row r="111" ht="18" customHeight="true" spans="1:31">
      <c r="A111" s="105"/>
      <c r="B111" s="104" t="s">
        <v>14</v>
      </c>
      <c r="C111" s="102">
        <v>0.167586615</v>
      </c>
      <c r="D111" s="102">
        <f t="shared" si="4"/>
        <v>0.004567593</v>
      </c>
      <c r="E111" s="102">
        <v>0.0028687815</v>
      </c>
      <c r="F111" s="102">
        <v>0.000931941</v>
      </c>
      <c r="G111" s="102">
        <v>0.000184662</v>
      </c>
      <c r="H111" s="102"/>
      <c r="I111" s="102"/>
      <c r="J111" s="102"/>
      <c r="K111" s="102"/>
      <c r="L111" s="102">
        <v>9.82035e-5</v>
      </c>
      <c r="M111" s="102">
        <v>0.0003878505</v>
      </c>
      <c r="N111" s="102">
        <v>9.61545e-5</v>
      </c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>
        <f t="shared" si="5"/>
        <v>0.1629437205</v>
      </c>
      <c r="Z111" s="102">
        <v>0.0858644745</v>
      </c>
      <c r="AA111" s="102">
        <v>0.0744311895</v>
      </c>
      <c r="AB111" s="102">
        <v>0.002286072</v>
      </c>
      <c r="AC111" s="102">
        <v>0.0003619845</v>
      </c>
      <c r="AD111" s="102"/>
      <c r="AE111" s="102"/>
    </row>
    <row r="112" ht="18" customHeight="true" spans="1:31">
      <c r="A112" s="105"/>
      <c r="B112" s="104" t="s">
        <v>7</v>
      </c>
      <c r="C112" s="102">
        <v>0.031715673</v>
      </c>
      <c r="D112" s="102">
        <f t="shared" si="4"/>
        <v>0.0239169855</v>
      </c>
      <c r="E112" s="102">
        <v>0.007226529</v>
      </c>
      <c r="F112" s="102">
        <v>0.007134999</v>
      </c>
      <c r="G112" s="102">
        <v>0.002626143</v>
      </c>
      <c r="H112" s="102">
        <v>0.001893402</v>
      </c>
      <c r="I112" s="102">
        <v>0.001266333</v>
      </c>
      <c r="J112" s="102"/>
      <c r="K112" s="102">
        <v>0.0015307695</v>
      </c>
      <c r="L112" s="102">
        <v>0.000289029</v>
      </c>
      <c r="M112" s="102">
        <v>0.0003761115</v>
      </c>
      <c r="N112" s="102">
        <v>9.47595e-5</v>
      </c>
      <c r="O112" s="102">
        <v>0.001278315</v>
      </c>
      <c r="P112" s="102"/>
      <c r="Q112" s="102"/>
      <c r="R112" s="102"/>
      <c r="S112" s="102">
        <v>0.0001053615</v>
      </c>
      <c r="T112" s="102"/>
      <c r="U112" s="102"/>
      <c r="V112" s="102"/>
      <c r="W112" s="102"/>
      <c r="X112" s="102">
        <v>9.52335e-5</v>
      </c>
      <c r="Y112" s="102">
        <f t="shared" si="5"/>
        <v>0.007792011</v>
      </c>
      <c r="Z112" s="102">
        <v>0.006197688</v>
      </c>
      <c r="AA112" s="102">
        <v>0.0014771625</v>
      </c>
      <c r="AB112" s="102">
        <v>0.0001171605</v>
      </c>
      <c r="AC112" s="102"/>
      <c r="AD112" s="102"/>
      <c r="AE112" s="102"/>
    </row>
    <row r="113" ht="18" customHeight="true" spans="1:31">
      <c r="A113" s="106"/>
      <c r="B113" s="104" t="s">
        <v>4</v>
      </c>
      <c r="C113" s="102">
        <v>2.9804675325</v>
      </c>
      <c r="D113" s="102">
        <f t="shared" si="4"/>
        <v>1.601142837</v>
      </c>
      <c r="E113" s="102">
        <v>0.8321847345</v>
      </c>
      <c r="F113" s="102">
        <v>0.344936691</v>
      </c>
      <c r="G113" s="102">
        <v>0.1306840275</v>
      </c>
      <c r="H113" s="102">
        <v>0.023223762</v>
      </c>
      <c r="I113" s="102">
        <v>0.0301874565</v>
      </c>
      <c r="J113" s="102"/>
      <c r="K113" s="102">
        <v>0.017222238</v>
      </c>
      <c r="L113" s="102">
        <v>0.006825624</v>
      </c>
      <c r="M113" s="102">
        <v>0.1346639145</v>
      </c>
      <c r="N113" s="102">
        <v>0.03207969</v>
      </c>
      <c r="O113" s="102">
        <v>0.040966296</v>
      </c>
      <c r="P113" s="102"/>
      <c r="Q113" s="102"/>
      <c r="R113" s="102"/>
      <c r="S113" s="102">
        <v>0.006719868</v>
      </c>
      <c r="T113" s="102"/>
      <c r="U113" s="102">
        <v>0.0002938035</v>
      </c>
      <c r="V113" s="102">
        <v>0.000486102</v>
      </c>
      <c r="W113" s="102"/>
      <c r="X113" s="102">
        <v>0.0006686295</v>
      </c>
      <c r="Y113" s="102">
        <f t="shared" si="5"/>
        <v>1.3793246955</v>
      </c>
      <c r="Z113" s="102">
        <v>0.8036875485</v>
      </c>
      <c r="AA113" s="102">
        <v>0.275283564</v>
      </c>
      <c r="AB113" s="102">
        <v>0.234945186</v>
      </c>
      <c r="AC113" s="102">
        <v>0.053935728</v>
      </c>
      <c r="AD113" s="102">
        <v>0.011472669</v>
      </c>
      <c r="AE113" s="102"/>
    </row>
    <row r="114" ht="18" customHeight="true" spans="1:31">
      <c r="A114" s="103" t="s">
        <v>110</v>
      </c>
      <c r="B114" s="104" t="s">
        <v>6</v>
      </c>
      <c r="C114" s="102">
        <v>0.0090679005</v>
      </c>
      <c r="D114" s="102">
        <f t="shared" si="4"/>
        <v>0.0090679005</v>
      </c>
      <c r="E114" s="102"/>
      <c r="F114" s="102"/>
      <c r="G114" s="102"/>
      <c r="H114" s="102"/>
      <c r="I114" s="102"/>
      <c r="J114" s="102"/>
      <c r="K114" s="102"/>
      <c r="L114" s="102">
        <v>0.0090679005</v>
      </c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</row>
    <row r="115" ht="18" customHeight="true" spans="1:31">
      <c r="A115" s="105"/>
      <c r="B115" s="104" t="s">
        <v>5</v>
      </c>
      <c r="C115" s="102">
        <v>0.0272641335</v>
      </c>
      <c r="D115" s="102">
        <f t="shared" si="4"/>
        <v>0.0272641335</v>
      </c>
      <c r="E115" s="102">
        <v>0.018186477</v>
      </c>
      <c r="F115" s="102"/>
      <c r="G115" s="102"/>
      <c r="H115" s="102"/>
      <c r="I115" s="102"/>
      <c r="J115" s="102"/>
      <c r="K115" s="102"/>
      <c r="L115" s="102">
        <v>0.0090776565</v>
      </c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</row>
    <row r="116" ht="18" customHeight="true" spans="1:31">
      <c r="A116" s="106"/>
      <c r="B116" s="104" t="s">
        <v>4</v>
      </c>
      <c r="C116" s="102">
        <v>0.036332034</v>
      </c>
      <c r="D116" s="102">
        <f t="shared" si="4"/>
        <v>0.036332034</v>
      </c>
      <c r="E116" s="102">
        <v>0.018186477</v>
      </c>
      <c r="F116" s="102"/>
      <c r="G116" s="102"/>
      <c r="H116" s="102"/>
      <c r="I116" s="102"/>
      <c r="J116" s="102"/>
      <c r="K116" s="102"/>
      <c r="L116" s="102">
        <v>0.018145557</v>
      </c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</row>
    <row r="117" ht="18" customHeight="true" spans="1:31">
      <c r="A117" s="103" t="s">
        <v>24</v>
      </c>
      <c r="B117" s="104" t="s">
        <v>6</v>
      </c>
      <c r="C117" s="102">
        <v>0.956312202</v>
      </c>
      <c r="D117" s="102">
        <f t="shared" si="4"/>
        <v>0.7800409275</v>
      </c>
      <c r="E117" s="102">
        <v>0.26805996</v>
      </c>
      <c r="F117" s="102">
        <v>0.301803594</v>
      </c>
      <c r="G117" s="102">
        <v>0.0218312325</v>
      </c>
      <c r="H117" s="102"/>
      <c r="I117" s="102">
        <v>0.0082557795</v>
      </c>
      <c r="J117" s="102"/>
      <c r="K117" s="102">
        <v>0.002459316</v>
      </c>
      <c r="L117" s="102">
        <v>0.0587335335</v>
      </c>
      <c r="M117" s="102">
        <v>0.041017782</v>
      </c>
      <c r="N117" s="102">
        <v>0.049134141</v>
      </c>
      <c r="O117" s="102">
        <v>0.025498131</v>
      </c>
      <c r="P117" s="102">
        <v>0.0001044885</v>
      </c>
      <c r="Q117" s="102"/>
      <c r="R117" s="102"/>
      <c r="S117" s="102"/>
      <c r="T117" s="102">
        <v>0.0031429695</v>
      </c>
      <c r="U117" s="102"/>
      <c r="V117" s="102"/>
      <c r="W117" s="102"/>
      <c r="X117" s="102"/>
      <c r="Y117" s="102">
        <f t="shared" si="5"/>
        <v>0.175082412</v>
      </c>
      <c r="Z117" s="102">
        <v>0.1045068765</v>
      </c>
      <c r="AA117" s="102">
        <v>0.0661174905</v>
      </c>
      <c r="AB117" s="102">
        <v>0.0030094365</v>
      </c>
      <c r="AC117" s="102">
        <v>0.0014486085</v>
      </c>
      <c r="AD117" s="102"/>
      <c r="AE117" s="102">
        <v>0.0011888625</v>
      </c>
    </row>
    <row r="118" ht="18" customHeight="true" spans="1:31">
      <c r="A118" s="105"/>
      <c r="B118" s="104" t="s">
        <v>10</v>
      </c>
      <c r="C118" s="102">
        <v>0.008469516</v>
      </c>
      <c r="D118" s="102">
        <f t="shared" si="4"/>
        <v>0.00786348</v>
      </c>
      <c r="E118" s="102">
        <v>8.6289e-5</v>
      </c>
      <c r="F118" s="102">
        <v>0.0007738095</v>
      </c>
      <c r="G118" s="102"/>
      <c r="H118" s="102"/>
      <c r="I118" s="102"/>
      <c r="J118" s="102"/>
      <c r="K118" s="102"/>
      <c r="L118" s="102"/>
      <c r="M118" s="102">
        <v>0.0059822085</v>
      </c>
      <c r="N118" s="102"/>
      <c r="O118" s="102">
        <v>0.001021173</v>
      </c>
      <c r="P118" s="102"/>
      <c r="Q118" s="102"/>
      <c r="R118" s="102"/>
      <c r="S118" s="102"/>
      <c r="T118" s="102"/>
      <c r="U118" s="102"/>
      <c r="V118" s="102"/>
      <c r="W118" s="102"/>
      <c r="X118" s="102"/>
      <c r="Y118" s="102">
        <f t="shared" si="5"/>
        <v>0.0005930085</v>
      </c>
      <c r="Z118" s="102"/>
      <c r="AA118" s="102">
        <v>0.0005930085</v>
      </c>
      <c r="AB118" s="102"/>
      <c r="AC118" s="102"/>
      <c r="AD118" s="102"/>
      <c r="AE118" s="102"/>
    </row>
    <row r="119" ht="18" customHeight="true" spans="1:31">
      <c r="A119" s="105"/>
      <c r="B119" s="104" t="s">
        <v>13</v>
      </c>
      <c r="C119" s="102">
        <v>0.5975952285</v>
      </c>
      <c r="D119" s="102">
        <f t="shared" si="4"/>
        <v>0.299615304</v>
      </c>
      <c r="E119" s="102">
        <v>0.040464924</v>
      </c>
      <c r="F119" s="102">
        <v>0.0817910925</v>
      </c>
      <c r="G119" s="102">
        <v>0.0046409535</v>
      </c>
      <c r="H119" s="102"/>
      <c r="I119" s="102">
        <v>0.0006017625</v>
      </c>
      <c r="J119" s="102"/>
      <c r="K119" s="102">
        <v>0.001015086</v>
      </c>
      <c r="L119" s="102">
        <v>0.009297702</v>
      </c>
      <c r="M119" s="102">
        <v>0.0869503515</v>
      </c>
      <c r="N119" s="102">
        <v>0.006716745</v>
      </c>
      <c r="O119" s="102">
        <v>0.0658494</v>
      </c>
      <c r="P119" s="102">
        <v>0.000329643</v>
      </c>
      <c r="Q119" s="102"/>
      <c r="R119" s="102">
        <v>0.000183177</v>
      </c>
      <c r="S119" s="102">
        <v>0.000930051</v>
      </c>
      <c r="T119" s="102">
        <v>0.000844416</v>
      </c>
      <c r="U119" s="102"/>
      <c r="V119" s="102"/>
      <c r="W119" s="102"/>
      <c r="X119" s="102"/>
      <c r="Y119" s="102">
        <f t="shared" si="5"/>
        <v>0.2979799245</v>
      </c>
      <c r="Z119" s="102">
        <v>0.1143964275</v>
      </c>
      <c r="AA119" s="102">
        <v>0.1711040475</v>
      </c>
      <c r="AB119" s="102">
        <v>0.0062915565</v>
      </c>
      <c r="AC119" s="102">
        <v>0.006187893</v>
      </c>
      <c r="AD119" s="102"/>
      <c r="AE119" s="102"/>
    </row>
    <row r="120" ht="18" customHeight="true" spans="1:31">
      <c r="A120" s="105"/>
      <c r="B120" s="104" t="s">
        <v>15</v>
      </c>
      <c r="C120" s="102">
        <v>0.2774959455</v>
      </c>
      <c r="D120" s="102">
        <f t="shared" si="4"/>
        <v>0.16852911</v>
      </c>
      <c r="E120" s="102">
        <v>0.05402787</v>
      </c>
      <c r="F120" s="102">
        <v>0.0637255815</v>
      </c>
      <c r="G120" s="102">
        <v>0.0013644255</v>
      </c>
      <c r="H120" s="102"/>
      <c r="I120" s="102">
        <v>0.0003191355</v>
      </c>
      <c r="J120" s="102"/>
      <c r="K120" s="102">
        <v>0.0008616015</v>
      </c>
      <c r="L120" s="102">
        <v>0.0060820635</v>
      </c>
      <c r="M120" s="102">
        <v>0.016965615</v>
      </c>
      <c r="N120" s="102">
        <v>0.0087010905</v>
      </c>
      <c r="O120" s="102">
        <v>0.012264171</v>
      </c>
      <c r="P120" s="102"/>
      <c r="Q120" s="102"/>
      <c r="R120" s="102"/>
      <c r="S120" s="102">
        <v>0.0003348135</v>
      </c>
      <c r="T120" s="102">
        <v>0.0038827425</v>
      </c>
      <c r="U120" s="102"/>
      <c r="V120" s="102"/>
      <c r="W120" s="102"/>
      <c r="X120" s="102"/>
      <c r="Y120" s="102">
        <f t="shared" si="5"/>
        <v>0.107853345</v>
      </c>
      <c r="Z120" s="102">
        <v>0.0331040865</v>
      </c>
      <c r="AA120" s="102">
        <v>0.043034145</v>
      </c>
      <c r="AB120" s="102">
        <v>0.024327516</v>
      </c>
      <c r="AC120" s="102">
        <v>0.0073875975</v>
      </c>
      <c r="AD120" s="102"/>
      <c r="AE120" s="102">
        <v>0.0010913925</v>
      </c>
    </row>
    <row r="121" ht="18" customHeight="true" spans="1:31">
      <c r="A121" s="105"/>
      <c r="B121" s="104" t="s">
        <v>12</v>
      </c>
      <c r="C121" s="102">
        <v>0.0005638215</v>
      </c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>
        <f t="shared" si="5"/>
        <v>0.0005623545</v>
      </c>
      <c r="Z121" s="102">
        <v>0.000226539</v>
      </c>
      <c r="AA121" s="102">
        <v>0.000151182</v>
      </c>
      <c r="AB121" s="102"/>
      <c r="AC121" s="102">
        <v>0.0001846335</v>
      </c>
      <c r="AD121" s="102"/>
      <c r="AE121" s="102"/>
    </row>
    <row r="122" ht="18" customHeight="true" spans="1:31">
      <c r="A122" s="105"/>
      <c r="B122" s="104" t="s">
        <v>8</v>
      </c>
      <c r="C122" s="102">
        <v>0.000136029</v>
      </c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>
        <f t="shared" si="5"/>
        <v>0.000107685</v>
      </c>
      <c r="Z122" s="102">
        <v>0.000107685</v>
      </c>
      <c r="AA122" s="102"/>
      <c r="AB122" s="102"/>
      <c r="AC122" s="102"/>
      <c r="AD122" s="102"/>
      <c r="AE122" s="102"/>
    </row>
    <row r="123" ht="18" customHeight="true" spans="1:31">
      <c r="A123" s="105"/>
      <c r="B123" s="104" t="s">
        <v>5</v>
      </c>
      <c r="C123" s="102">
        <v>2.209764963</v>
      </c>
      <c r="D123" s="102">
        <f t="shared" si="4"/>
        <v>2.036756451</v>
      </c>
      <c r="E123" s="102">
        <v>1.070723655</v>
      </c>
      <c r="F123" s="102">
        <v>0.522786153</v>
      </c>
      <c r="G123" s="102">
        <v>0.0851977995</v>
      </c>
      <c r="H123" s="102"/>
      <c r="I123" s="102">
        <v>0.006580197</v>
      </c>
      <c r="J123" s="102"/>
      <c r="K123" s="102">
        <v>0.0080074185</v>
      </c>
      <c r="L123" s="102">
        <v>0.116962827</v>
      </c>
      <c r="M123" s="102">
        <v>0.0436473195</v>
      </c>
      <c r="N123" s="102">
        <v>0.1333142295</v>
      </c>
      <c r="O123" s="102">
        <v>0.0466904895</v>
      </c>
      <c r="P123" s="102">
        <v>0.0003814695</v>
      </c>
      <c r="Q123" s="102"/>
      <c r="R123" s="102">
        <v>8.4621e-5</v>
      </c>
      <c r="S123" s="102">
        <v>0.0004164405</v>
      </c>
      <c r="T123" s="102">
        <v>0.0019638315</v>
      </c>
      <c r="U123" s="102"/>
      <c r="V123" s="102"/>
      <c r="W123" s="102"/>
      <c r="X123" s="102"/>
      <c r="Y123" s="102">
        <f t="shared" si="5"/>
        <v>0.1682977155</v>
      </c>
      <c r="Z123" s="102">
        <v>0.0818262195</v>
      </c>
      <c r="AA123" s="102">
        <v>0.077977512</v>
      </c>
      <c r="AB123" s="102">
        <v>0.004542123</v>
      </c>
      <c r="AC123" s="102">
        <v>0.003951861</v>
      </c>
      <c r="AD123" s="102"/>
      <c r="AE123" s="102">
        <v>0.0047107965</v>
      </c>
    </row>
    <row r="124" ht="18" customHeight="true" spans="1:31">
      <c r="A124" s="105"/>
      <c r="B124" s="104" t="s">
        <v>14</v>
      </c>
      <c r="C124" s="102">
        <v>0.049445457</v>
      </c>
      <c r="D124" s="102">
        <f t="shared" si="4"/>
        <v>0.010462032</v>
      </c>
      <c r="E124" s="102">
        <v>0.001379832</v>
      </c>
      <c r="F124" s="102">
        <v>0.0030581415</v>
      </c>
      <c r="G124" s="102">
        <v>5.5098e-5</v>
      </c>
      <c r="H124" s="102"/>
      <c r="I124" s="102"/>
      <c r="J124" s="102"/>
      <c r="K124" s="102"/>
      <c r="L124" s="102"/>
      <c r="M124" s="102">
        <v>0.0010587555</v>
      </c>
      <c r="N124" s="102">
        <v>0.000533106</v>
      </c>
      <c r="O124" s="102">
        <v>0.002993604</v>
      </c>
      <c r="P124" s="102">
        <v>0.001383495</v>
      </c>
      <c r="Q124" s="102"/>
      <c r="R124" s="102"/>
      <c r="S124" s="102"/>
      <c r="T124" s="102"/>
      <c r="U124" s="102"/>
      <c r="V124" s="102"/>
      <c r="W124" s="102"/>
      <c r="X124" s="102"/>
      <c r="Y124" s="102">
        <f t="shared" si="5"/>
        <v>0.038983425</v>
      </c>
      <c r="Z124" s="102">
        <v>0.009061716</v>
      </c>
      <c r="AA124" s="102">
        <v>0.0283527345</v>
      </c>
      <c r="AB124" s="102">
        <v>0.0014445405</v>
      </c>
      <c r="AC124" s="102">
        <v>0.000124434</v>
      </c>
      <c r="AD124" s="102"/>
      <c r="AE124" s="102"/>
    </row>
    <row r="125" ht="18" customHeight="true" spans="1:31">
      <c r="A125" s="105"/>
      <c r="B125" s="104" t="s">
        <v>7</v>
      </c>
      <c r="C125" s="102">
        <v>0.0318222645</v>
      </c>
      <c r="D125" s="102">
        <f t="shared" si="4"/>
        <v>0.0261892755</v>
      </c>
      <c r="E125" s="102">
        <v>0.0096269595</v>
      </c>
      <c r="F125" s="102">
        <v>0.0074938365</v>
      </c>
      <c r="G125" s="102">
        <v>0.000546447</v>
      </c>
      <c r="H125" s="102"/>
      <c r="I125" s="102"/>
      <c r="J125" s="102"/>
      <c r="K125" s="102">
        <v>0.001197807</v>
      </c>
      <c r="L125" s="102">
        <v>0.001722813</v>
      </c>
      <c r="M125" s="102">
        <v>0.001638801</v>
      </c>
      <c r="N125" s="102">
        <v>0.002684934</v>
      </c>
      <c r="O125" s="102">
        <v>0.0012776775</v>
      </c>
      <c r="P125" s="102"/>
      <c r="Q125" s="102"/>
      <c r="R125" s="102"/>
      <c r="S125" s="102"/>
      <c r="T125" s="102"/>
      <c r="U125" s="102"/>
      <c r="V125" s="102"/>
      <c r="W125" s="102"/>
      <c r="X125" s="102"/>
      <c r="Y125" s="102">
        <f t="shared" si="5"/>
        <v>0.005540106</v>
      </c>
      <c r="Z125" s="102">
        <v>0.00305298</v>
      </c>
      <c r="AA125" s="102">
        <v>0.00228021</v>
      </c>
      <c r="AB125" s="102">
        <v>0.000206916</v>
      </c>
      <c r="AC125" s="102"/>
      <c r="AD125" s="102"/>
      <c r="AE125" s="102"/>
    </row>
    <row r="126" ht="18" customHeight="true" spans="1:31">
      <c r="A126" s="106"/>
      <c r="B126" s="104" t="s">
        <v>4</v>
      </c>
      <c r="C126" s="102">
        <v>4.131605427</v>
      </c>
      <c r="D126" s="102">
        <f t="shared" si="4"/>
        <v>3.329569263</v>
      </c>
      <c r="E126" s="102">
        <v>1.4443701645</v>
      </c>
      <c r="F126" s="102">
        <v>0.9814605525</v>
      </c>
      <c r="G126" s="102">
        <v>0.1136489835</v>
      </c>
      <c r="H126" s="102"/>
      <c r="I126" s="102">
        <v>0.0157823895</v>
      </c>
      <c r="J126" s="102"/>
      <c r="K126" s="102">
        <v>0.013541229</v>
      </c>
      <c r="L126" s="102">
        <v>0.192798939</v>
      </c>
      <c r="M126" s="102">
        <v>0.197260833</v>
      </c>
      <c r="N126" s="102">
        <v>0.2010845715</v>
      </c>
      <c r="O126" s="102">
        <v>0.155594646</v>
      </c>
      <c r="P126" s="102">
        <v>0.002221194</v>
      </c>
      <c r="Q126" s="102"/>
      <c r="R126" s="102">
        <v>0.000267798</v>
      </c>
      <c r="S126" s="102">
        <v>0.001681305</v>
      </c>
      <c r="T126" s="102">
        <v>0.0098566575</v>
      </c>
      <c r="U126" s="102"/>
      <c r="V126" s="102"/>
      <c r="W126" s="102"/>
      <c r="X126" s="102"/>
      <c r="Y126" s="102">
        <f t="shared" si="5"/>
        <v>0.7950451125</v>
      </c>
      <c r="Z126" s="102">
        <v>0.34628253</v>
      </c>
      <c r="AA126" s="102">
        <v>0.38961033</v>
      </c>
      <c r="AB126" s="102">
        <v>0.0398220885</v>
      </c>
      <c r="AC126" s="102">
        <v>0.019330164</v>
      </c>
      <c r="AD126" s="102"/>
      <c r="AE126" s="102">
        <v>0.0069910515</v>
      </c>
    </row>
    <row r="127" ht="18" customHeight="true" spans="1:31">
      <c r="A127" s="103" t="s">
        <v>25</v>
      </c>
      <c r="B127" s="104" t="s">
        <v>11</v>
      </c>
      <c r="C127" s="102">
        <v>0.001014642</v>
      </c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>
        <f t="shared" si="5"/>
        <v>0.001014642</v>
      </c>
      <c r="Z127" s="102">
        <v>0.001014642</v>
      </c>
      <c r="AA127" s="102"/>
      <c r="AB127" s="102"/>
      <c r="AC127" s="102"/>
      <c r="AD127" s="102"/>
      <c r="AE127" s="102"/>
    </row>
    <row r="128" ht="18" customHeight="true" spans="1:31">
      <c r="A128" s="105"/>
      <c r="B128" s="104" t="s">
        <v>6</v>
      </c>
      <c r="C128" s="102">
        <v>1.2502302945</v>
      </c>
      <c r="D128" s="102">
        <f t="shared" si="4"/>
        <v>0.883732902</v>
      </c>
      <c r="E128" s="102">
        <v>0.467373813</v>
      </c>
      <c r="F128" s="102">
        <v>0.05000772</v>
      </c>
      <c r="G128" s="102">
        <v>0.0119366805</v>
      </c>
      <c r="H128" s="102"/>
      <c r="I128" s="102"/>
      <c r="J128" s="102"/>
      <c r="K128" s="102"/>
      <c r="L128" s="102">
        <v>0.1485220125</v>
      </c>
      <c r="M128" s="102">
        <v>0.0638575335</v>
      </c>
      <c r="N128" s="102">
        <v>0.056746317</v>
      </c>
      <c r="O128" s="102">
        <v>0.0697600905</v>
      </c>
      <c r="P128" s="102">
        <v>0.014301246</v>
      </c>
      <c r="Q128" s="102"/>
      <c r="R128" s="102"/>
      <c r="S128" s="102">
        <v>0.0009680085</v>
      </c>
      <c r="T128" s="102"/>
      <c r="U128" s="102"/>
      <c r="V128" s="102"/>
      <c r="W128" s="102"/>
      <c r="X128" s="102">
        <v>0.0002594805</v>
      </c>
      <c r="Y128" s="102">
        <f t="shared" si="5"/>
        <v>0.3664973925</v>
      </c>
      <c r="Z128" s="102">
        <v>0.296468826</v>
      </c>
      <c r="AA128" s="102">
        <v>0.008468688</v>
      </c>
      <c r="AB128" s="102">
        <v>0.0524774205</v>
      </c>
      <c r="AC128" s="102">
        <v>0.009032328</v>
      </c>
      <c r="AD128" s="102">
        <v>5.013e-5</v>
      </c>
      <c r="AE128" s="102"/>
    </row>
    <row r="129" ht="18" customHeight="true" spans="1:31">
      <c r="A129" s="105"/>
      <c r="B129" s="104" t="s">
        <v>10</v>
      </c>
      <c r="C129" s="102">
        <v>0.322443453</v>
      </c>
      <c r="D129" s="102">
        <f t="shared" si="4"/>
        <v>0.140007237</v>
      </c>
      <c r="E129" s="102">
        <v>0.008905482</v>
      </c>
      <c r="F129" s="102">
        <v>0.0031899585</v>
      </c>
      <c r="G129" s="102">
        <v>0.001020891</v>
      </c>
      <c r="H129" s="102"/>
      <c r="I129" s="102"/>
      <c r="J129" s="102"/>
      <c r="K129" s="102"/>
      <c r="L129" s="102">
        <v>0.006724848</v>
      </c>
      <c r="M129" s="102">
        <v>0.098441919</v>
      </c>
      <c r="N129" s="102">
        <v>0.003068136</v>
      </c>
      <c r="O129" s="102">
        <v>0.018551319</v>
      </c>
      <c r="P129" s="102">
        <v>0.0001046835</v>
      </c>
      <c r="Q129" s="102"/>
      <c r="R129" s="102"/>
      <c r="S129" s="102"/>
      <c r="T129" s="102"/>
      <c r="U129" s="102"/>
      <c r="V129" s="102"/>
      <c r="W129" s="102"/>
      <c r="X129" s="102"/>
      <c r="Y129" s="102">
        <f t="shared" si="5"/>
        <v>0.1824157515</v>
      </c>
      <c r="Z129" s="102">
        <v>0.149500122</v>
      </c>
      <c r="AA129" s="102">
        <v>0.0008572995</v>
      </c>
      <c r="AB129" s="102">
        <v>0.0209566725</v>
      </c>
      <c r="AC129" s="102">
        <v>0.0111016575</v>
      </c>
      <c r="AD129" s="102"/>
      <c r="AE129" s="102"/>
    </row>
    <row r="130" ht="18" customHeight="true" spans="1:31">
      <c r="A130" s="105"/>
      <c r="B130" s="104" t="s">
        <v>13</v>
      </c>
      <c r="C130" s="102">
        <v>0.7822290285</v>
      </c>
      <c r="D130" s="102">
        <f t="shared" si="4"/>
        <v>0.1706268855</v>
      </c>
      <c r="E130" s="102">
        <v>0.05019126</v>
      </c>
      <c r="F130" s="102">
        <v>0.0245880525</v>
      </c>
      <c r="G130" s="102">
        <v>0.0014650155</v>
      </c>
      <c r="H130" s="102"/>
      <c r="I130" s="102"/>
      <c r="J130" s="102"/>
      <c r="K130" s="102"/>
      <c r="L130" s="102">
        <v>0.0140106765</v>
      </c>
      <c r="M130" s="102">
        <v>0.0312088365</v>
      </c>
      <c r="N130" s="102">
        <v>0.009333864</v>
      </c>
      <c r="O130" s="102">
        <v>0.032793123</v>
      </c>
      <c r="P130" s="102">
        <v>0.0057887925</v>
      </c>
      <c r="Q130" s="102"/>
      <c r="R130" s="102"/>
      <c r="S130" s="102">
        <v>0.0009512085</v>
      </c>
      <c r="T130" s="102"/>
      <c r="U130" s="102"/>
      <c r="V130" s="102"/>
      <c r="W130" s="102"/>
      <c r="X130" s="102">
        <v>0.0002960565</v>
      </c>
      <c r="Y130" s="102">
        <f t="shared" si="5"/>
        <v>0.611602143</v>
      </c>
      <c r="Z130" s="102">
        <v>0.460635576</v>
      </c>
      <c r="AA130" s="102">
        <v>0.0306367995</v>
      </c>
      <c r="AB130" s="102">
        <v>0.110762598</v>
      </c>
      <c r="AC130" s="102">
        <v>0.009175884</v>
      </c>
      <c r="AD130" s="102">
        <v>0.0003912855</v>
      </c>
      <c r="AE130" s="102"/>
    </row>
    <row r="131" ht="18" customHeight="true" spans="1:31">
      <c r="A131" s="105"/>
      <c r="B131" s="104" t="s">
        <v>15</v>
      </c>
      <c r="C131" s="102">
        <v>0.331713387</v>
      </c>
      <c r="D131" s="102">
        <f t="shared" si="4"/>
        <v>0.0756407355</v>
      </c>
      <c r="E131" s="102">
        <v>0.0295118865</v>
      </c>
      <c r="F131" s="102">
        <v>0.011053167</v>
      </c>
      <c r="G131" s="102">
        <v>0.001632612</v>
      </c>
      <c r="H131" s="102"/>
      <c r="I131" s="102"/>
      <c r="J131" s="102"/>
      <c r="K131" s="102"/>
      <c r="L131" s="102">
        <v>0.007494876</v>
      </c>
      <c r="M131" s="102">
        <v>0.0101784405</v>
      </c>
      <c r="N131" s="102">
        <v>0.0051631815</v>
      </c>
      <c r="O131" s="102">
        <v>0.005672649</v>
      </c>
      <c r="P131" s="102">
        <v>0.00186048</v>
      </c>
      <c r="Q131" s="102"/>
      <c r="R131" s="102"/>
      <c r="S131" s="102">
        <v>0.0007218045</v>
      </c>
      <c r="T131" s="102"/>
      <c r="U131" s="102"/>
      <c r="V131" s="102"/>
      <c r="W131" s="102"/>
      <c r="X131" s="102">
        <v>0.0023516385</v>
      </c>
      <c r="Y131" s="102">
        <f t="shared" si="5"/>
        <v>0.2560726515</v>
      </c>
      <c r="Z131" s="102">
        <v>0.182997426</v>
      </c>
      <c r="AA131" s="102">
        <v>0.0045885495</v>
      </c>
      <c r="AB131" s="102">
        <v>0.049705926</v>
      </c>
      <c r="AC131" s="102">
        <v>0.01878075</v>
      </c>
      <c r="AD131" s="102"/>
      <c r="AE131" s="102"/>
    </row>
    <row r="132" ht="18" customHeight="true" spans="1:31">
      <c r="A132" s="105"/>
      <c r="B132" s="104" t="s">
        <v>12</v>
      </c>
      <c r="C132" s="102">
        <v>0.000521112</v>
      </c>
      <c r="D132" s="102">
        <f t="shared" si="4"/>
        <v>5.7051e-5</v>
      </c>
      <c r="E132" s="102">
        <v>5.7051e-5</v>
      </c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>
        <f t="shared" si="5"/>
        <v>0.0004501185</v>
      </c>
      <c r="Z132" s="102">
        <v>0.0004501185</v>
      </c>
      <c r="AA132" s="102"/>
      <c r="AB132" s="102"/>
      <c r="AC132" s="102"/>
      <c r="AD132" s="102"/>
      <c r="AE132" s="102"/>
    </row>
    <row r="133" ht="18" customHeight="true" spans="1:31">
      <c r="A133" s="105"/>
      <c r="B133" s="104" t="s">
        <v>8</v>
      </c>
      <c r="C133" s="102">
        <v>0.0004395585</v>
      </c>
      <c r="D133" s="102">
        <f t="shared" si="4"/>
        <v>0.0002694765</v>
      </c>
      <c r="E133" s="102">
        <v>0.0002694765</v>
      </c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>
        <f t="shared" si="5"/>
        <v>0.000170073</v>
      </c>
      <c r="Z133" s="102"/>
      <c r="AA133" s="102"/>
      <c r="AB133" s="102"/>
      <c r="AC133" s="102">
        <v>0.000170073</v>
      </c>
      <c r="AD133" s="102"/>
      <c r="AE133" s="102"/>
    </row>
    <row r="134" ht="18" customHeight="true" spans="1:31">
      <c r="A134" s="105"/>
      <c r="B134" s="104" t="s">
        <v>5</v>
      </c>
      <c r="C134" s="102">
        <v>2.557150653</v>
      </c>
      <c r="D134" s="102">
        <f t="shared" si="4"/>
        <v>2.2706881185</v>
      </c>
      <c r="E134" s="102">
        <v>1.495346298</v>
      </c>
      <c r="F134" s="102">
        <v>0.2135692395</v>
      </c>
      <c r="G134" s="102">
        <v>0.0361483485</v>
      </c>
      <c r="H134" s="102"/>
      <c r="I134" s="102"/>
      <c r="J134" s="102"/>
      <c r="K134" s="102"/>
      <c r="L134" s="102">
        <v>0.254586057</v>
      </c>
      <c r="M134" s="102">
        <v>0.0873133605</v>
      </c>
      <c r="N134" s="102">
        <v>0.131814405</v>
      </c>
      <c r="O134" s="102">
        <v>0.0385060335</v>
      </c>
      <c r="P134" s="102">
        <v>0.008655222</v>
      </c>
      <c r="Q134" s="102"/>
      <c r="R134" s="102"/>
      <c r="S134" s="102">
        <v>0.000489195</v>
      </c>
      <c r="T134" s="102"/>
      <c r="U134" s="102"/>
      <c r="V134" s="102"/>
      <c r="W134" s="102"/>
      <c r="X134" s="102">
        <v>0.0042599595</v>
      </c>
      <c r="Y134" s="102">
        <f t="shared" si="5"/>
        <v>0.2864625345</v>
      </c>
      <c r="Z134" s="102">
        <v>0.225970428</v>
      </c>
      <c r="AA134" s="102">
        <v>0.004107738</v>
      </c>
      <c r="AB134" s="102">
        <v>0.041194332</v>
      </c>
      <c r="AC134" s="102">
        <v>0.014567232</v>
      </c>
      <c r="AD134" s="102">
        <v>0.0006228045</v>
      </c>
      <c r="AE134" s="102"/>
    </row>
    <row r="135" ht="18" customHeight="true" spans="1:31">
      <c r="A135" s="105"/>
      <c r="B135" s="104" t="s">
        <v>14</v>
      </c>
      <c r="C135" s="102">
        <v>0.136908549</v>
      </c>
      <c r="D135" s="102">
        <f t="shared" si="4"/>
        <v>0.014906634</v>
      </c>
      <c r="E135" s="102">
        <v>0.0025396305</v>
      </c>
      <c r="F135" s="102">
        <v>0.002959614</v>
      </c>
      <c r="G135" s="102">
        <v>0.000229245</v>
      </c>
      <c r="H135" s="102"/>
      <c r="I135" s="102"/>
      <c r="J135" s="102"/>
      <c r="K135" s="102"/>
      <c r="L135" s="102">
        <v>0.000492468</v>
      </c>
      <c r="M135" s="102">
        <v>0.0005118285</v>
      </c>
      <c r="N135" s="102">
        <v>0.0001517115</v>
      </c>
      <c r="O135" s="102">
        <v>0.007653639</v>
      </c>
      <c r="P135" s="102">
        <v>0.000308718</v>
      </c>
      <c r="Q135" s="102"/>
      <c r="R135" s="102"/>
      <c r="S135" s="102"/>
      <c r="T135" s="102"/>
      <c r="U135" s="102"/>
      <c r="V135" s="102"/>
      <c r="W135" s="102"/>
      <c r="X135" s="102">
        <v>5.97795e-5</v>
      </c>
      <c r="Y135" s="102">
        <f t="shared" si="5"/>
        <v>0.122001915</v>
      </c>
      <c r="Z135" s="102">
        <v>0.088104429</v>
      </c>
      <c r="AA135" s="102">
        <v>0.0046504905</v>
      </c>
      <c r="AB135" s="102">
        <v>0.0292469955</v>
      </c>
      <c r="AC135" s="102"/>
      <c r="AD135" s="102"/>
      <c r="AE135" s="102"/>
    </row>
    <row r="136" ht="18" customHeight="true" spans="1:31">
      <c r="A136" s="105"/>
      <c r="B136" s="104" t="s">
        <v>7</v>
      </c>
      <c r="C136" s="102">
        <v>0.062500788</v>
      </c>
      <c r="D136" s="102">
        <f t="shared" si="4"/>
        <v>0.0336801645</v>
      </c>
      <c r="E136" s="102">
        <v>0.017600601</v>
      </c>
      <c r="F136" s="102">
        <v>0.002955195</v>
      </c>
      <c r="G136" s="102">
        <v>0.00083364</v>
      </c>
      <c r="H136" s="102"/>
      <c r="I136" s="102"/>
      <c r="J136" s="102"/>
      <c r="K136" s="102"/>
      <c r="L136" s="102">
        <v>0.002477277</v>
      </c>
      <c r="M136" s="102">
        <v>0.0051776235</v>
      </c>
      <c r="N136" s="102">
        <v>0.002706348</v>
      </c>
      <c r="O136" s="102">
        <v>0.001411014</v>
      </c>
      <c r="P136" s="102">
        <v>0.0002140365</v>
      </c>
      <c r="Q136" s="102"/>
      <c r="R136" s="102"/>
      <c r="S136" s="102">
        <v>0.0002378445</v>
      </c>
      <c r="T136" s="102"/>
      <c r="U136" s="102"/>
      <c r="V136" s="102"/>
      <c r="W136" s="102"/>
      <c r="X136" s="102">
        <v>6.6585e-5</v>
      </c>
      <c r="Y136" s="102">
        <f t="shared" si="5"/>
        <v>0.028818309</v>
      </c>
      <c r="Z136" s="102">
        <v>0.022208781</v>
      </c>
      <c r="AA136" s="102">
        <v>0.0006726915</v>
      </c>
      <c r="AB136" s="102">
        <v>0.005402007</v>
      </c>
      <c r="AC136" s="102">
        <v>0.0005348295</v>
      </c>
      <c r="AD136" s="102"/>
      <c r="AE136" s="102"/>
    </row>
    <row r="137" ht="18" customHeight="true" spans="1:31">
      <c r="A137" s="106"/>
      <c r="B137" s="104" t="s">
        <v>4</v>
      </c>
      <c r="C137" s="102">
        <v>5.4451514655</v>
      </c>
      <c r="D137" s="102">
        <f t="shared" ref="D137:D200" si="6">SUM(E137:X137)</f>
        <v>3.5896436115</v>
      </c>
      <c r="E137" s="102">
        <v>2.0717954985</v>
      </c>
      <c r="F137" s="102">
        <v>0.3083229465</v>
      </c>
      <c r="G137" s="102">
        <v>0.0532664325</v>
      </c>
      <c r="H137" s="102"/>
      <c r="I137" s="102"/>
      <c r="J137" s="102"/>
      <c r="K137" s="102"/>
      <c r="L137" s="102">
        <v>0.434308215</v>
      </c>
      <c r="M137" s="102">
        <v>0.296689542</v>
      </c>
      <c r="N137" s="102">
        <v>0.208983963</v>
      </c>
      <c r="O137" s="102">
        <v>0.174347868</v>
      </c>
      <c r="P137" s="102">
        <v>0.0312331785</v>
      </c>
      <c r="Q137" s="102"/>
      <c r="R137" s="102"/>
      <c r="S137" s="102">
        <v>0.0033877335</v>
      </c>
      <c r="T137" s="102"/>
      <c r="U137" s="102"/>
      <c r="V137" s="102"/>
      <c r="W137" s="102"/>
      <c r="X137" s="102">
        <v>0.007308234</v>
      </c>
      <c r="Y137" s="102">
        <f t="shared" ref="Y137:Y200" si="7">SUM(Z137:AD137)</f>
        <v>1.855507854</v>
      </c>
      <c r="Z137" s="102">
        <v>1.4273503575</v>
      </c>
      <c r="AA137" s="102">
        <v>0.0539822565</v>
      </c>
      <c r="AB137" s="102">
        <v>0.3097459515</v>
      </c>
      <c r="AC137" s="102">
        <v>0.063362754</v>
      </c>
      <c r="AD137" s="102">
        <v>0.0010665345</v>
      </c>
      <c r="AE137" s="102"/>
    </row>
    <row r="138" ht="18" customHeight="true" spans="1:31">
      <c r="A138" s="103" t="s">
        <v>26</v>
      </c>
      <c r="B138" s="104" t="s">
        <v>11</v>
      </c>
      <c r="C138" s="102">
        <v>0.002091033</v>
      </c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>
        <f t="shared" si="7"/>
        <v>0.002091033</v>
      </c>
      <c r="Z138" s="102"/>
      <c r="AA138" s="102"/>
      <c r="AB138" s="102">
        <v>0.002091033</v>
      </c>
      <c r="AC138" s="102"/>
      <c r="AD138" s="102"/>
      <c r="AE138" s="102"/>
    </row>
    <row r="139" ht="18" customHeight="true" spans="1:31">
      <c r="A139" s="105"/>
      <c r="B139" s="104" t="s">
        <v>6</v>
      </c>
      <c r="C139" s="102">
        <v>1.1452531005</v>
      </c>
      <c r="D139" s="102">
        <f t="shared" si="6"/>
        <v>0.933671415</v>
      </c>
      <c r="E139" s="102">
        <v>0.357906213</v>
      </c>
      <c r="F139" s="102">
        <v>0.1620606405</v>
      </c>
      <c r="G139" s="102">
        <v>0.018481632</v>
      </c>
      <c r="H139" s="102">
        <v>0.0024469545</v>
      </c>
      <c r="I139" s="102">
        <v>0.00057606</v>
      </c>
      <c r="J139" s="102"/>
      <c r="K139" s="102">
        <v>0.0010443555</v>
      </c>
      <c r="L139" s="102">
        <v>0.052095738</v>
      </c>
      <c r="M139" s="102">
        <v>0.043592184</v>
      </c>
      <c r="N139" s="102">
        <v>0.2741824845</v>
      </c>
      <c r="O139" s="102">
        <v>0.0135762015</v>
      </c>
      <c r="P139" s="102">
        <v>0.0015204945</v>
      </c>
      <c r="Q139" s="102"/>
      <c r="R139" s="102"/>
      <c r="S139" s="102"/>
      <c r="T139" s="102"/>
      <c r="U139" s="102">
        <v>0.0001849575</v>
      </c>
      <c r="V139" s="102">
        <v>0.0004208445</v>
      </c>
      <c r="W139" s="102"/>
      <c r="X139" s="102">
        <v>0.005582655</v>
      </c>
      <c r="Y139" s="102">
        <f t="shared" si="7"/>
        <v>0.2115816855</v>
      </c>
      <c r="Z139" s="102">
        <v>0.140025189</v>
      </c>
      <c r="AA139" s="102">
        <v>0.0325305735</v>
      </c>
      <c r="AB139" s="102">
        <v>0.0371480985</v>
      </c>
      <c r="AC139" s="102">
        <v>0.0018778245</v>
      </c>
      <c r="AD139" s="102"/>
      <c r="AE139" s="102"/>
    </row>
    <row r="140" ht="18" customHeight="true" spans="1:31">
      <c r="A140" s="105"/>
      <c r="B140" s="104" t="s">
        <v>10</v>
      </c>
      <c r="C140" s="102">
        <v>0.240703824</v>
      </c>
      <c r="D140" s="102">
        <f t="shared" si="6"/>
        <v>0.19738761</v>
      </c>
      <c r="E140" s="102">
        <v>0.0263946465</v>
      </c>
      <c r="F140" s="102">
        <v>0.014933121</v>
      </c>
      <c r="G140" s="102">
        <v>0.0023399565</v>
      </c>
      <c r="H140" s="102"/>
      <c r="I140" s="102"/>
      <c r="J140" s="102"/>
      <c r="K140" s="102">
        <v>0.0010031445</v>
      </c>
      <c r="L140" s="102"/>
      <c r="M140" s="102">
        <v>0.1483818735</v>
      </c>
      <c r="N140" s="102">
        <v>0.002778117</v>
      </c>
      <c r="O140" s="102">
        <v>0.0003155715</v>
      </c>
      <c r="P140" s="102">
        <v>0.0008222535</v>
      </c>
      <c r="Q140" s="102"/>
      <c r="R140" s="102"/>
      <c r="S140" s="102"/>
      <c r="T140" s="102"/>
      <c r="U140" s="102"/>
      <c r="V140" s="102"/>
      <c r="W140" s="102"/>
      <c r="X140" s="102">
        <v>0.000418926</v>
      </c>
      <c r="Y140" s="102">
        <f t="shared" si="7"/>
        <v>0.043257321</v>
      </c>
      <c r="Z140" s="102">
        <v>0.0371672775</v>
      </c>
      <c r="AA140" s="102">
        <v>0.001627818</v>
      </c>
      <c r="AB140" s="102">
        <v>0.0044622255</v>
      </c>
      <c r="AC140" s="102"/>
      <c r="AD140" s="102"/>
      <c r="AE140" s="102"/>
    </row>
    <row r="141" ht="18" customHeight="true" spans="1:31">
      <c r="A141" s="105"/>
      <c r="B141" s="104" t="s">
        <v>13</v>
      </c>
      <c r="C141" s="102">
        <v>1.239592509</v>
      </c>
      <c r="D141" s="102">
        <f t="shared" si="6"/>
        <v>0.4027075395</v>
      </c>
      <c r="E141" s="102">
        <v>0.124495206</v>
      </c>
      <c r="F141" s="102">
        <v>0.0879067605</v>
      </c>
      <c r="G141" s="102">
        <v>0.012520254</v>
      </c>
      <c r="H141" s="102">
        <v>0.0042655065</v>
      </c>
      <c r="I141" s="102">
        <v>0.000165024</v>
      </c>
      <c r="J141" s="102"/>
      <c r="K141" s="102">
        <v>0.0036640425</v>
      </c>
      <c r="L141" s="102">
        <v>0.019234902</v>
      </c>
      <c r="M141" s="102">
        <v>0.0814578885</v>
      </c>
      <c r="N141" s="102">
        <v>0.0235611285</v>
      </c>
      <c r="O141" s="102">
        <v>0.038450817</v>
      </c>
      <c r="P141" s="102">
        <v>0.0024960885</v>
      </c>
      <c r="Q141" s="102"/>
      <c r="R141" s="102"/>
      <c r="S141" s="102">
        <v>0.000191478</v>
      </c>
      <c r="T141" s="102"/>
      <c r="U141" s="102"/>
      <c r="V141" s="102">
        <v>0.000411489</v>
      </c>
      <c r="W141" s="102"/>
      <c r="X141" s="102">
        <v>0.0038869545</v>
      </c>
      <c r="Y141" s="102">
        <f t="shared" si="7"/>
        <v>0.8368494525</v>
      </c>
      <c r="Z141" s="102">
        <v>0.5152209105</v>
      </c>
      <c r="AA141" s="102">
        <v>0.2302180095</v>
      </c>
      <c r="AB141" s="102">
        <v>0.072782253</v>
      </c>
      <c r="AC141" s="102">
        <v>0.0186282795</v>
      </c>
      <c r="AD141" s="102"/>
      <c r="AE141" s="102"/>
    </row>
    <row r="142" ht="18" customHeight="true" spans="1:31">
      <c r="A142" s="105"/>
      <c r="B142" s="104" t="s">
        <v>15</v>
      </c>
      <c r="C142" s="102">
        <v>0.627049455</v>
      </c>
      <c r="D142" s="102">
        <f t="shared" si="6"/>
        <v>0.160040313</v>
      </c>
      <c r="E142" s="102">
        <v>0.065849028</v>
      </c>
      <c r="F142" s="102">
        <v>0.0239643945</v>
      </c>
      <c r="G142" s="102">
        <v>0.007249041</v>
      </c>
      <c r="H142" s="102">
        <v>0.00156435</v>
      </c>
      <c r="I142" s="102">
        <v>9.64755e-5</v>
      </c>
      <c r="J142" s="102"/>
      <c r="K142" s="102">
        <v>0.002803431</v>
      </c>
      <c r="L142" s="102">
        <v>0.0118566165</v>
      </c>
      <c r="M142" s="102">
        <v>0.013948308</v>
      </c>
      <c r="N142" s="102">
        <v>0.013904898</v>
      </c>
      <c r="O142" s="102">
        <v>0.010050381</v>
      </c>
      <c r="P142" s="102">
        <v>0.000182796</v>
      </c>
      <c r="Q142" s="102">
        <v>0.000147945</v>
      </c>
      <c r="R142" s="102"/>
      <c r="S142" s="102"/>
      <c r="T142" s="102"/>
      <c r="U142" s="102">
        <v>0.0003485175</v>
      </c>
      <c r="V142" s="102">
        <v>0.0018131355</v>
      </c>
      <c r="W142" s="102"/>
      <c r="X142" s="102">
        <v>0.0062609955</v>
      </c>
      <c r="Y142" s="102">
        <f t="shared" si="7"/>
        <v>0.466986405</v>
      </c>
      <c r="Z142" s="102">
        <v>0.2001744015</v>
      </c>
      <c r="AA142" s="102">
        <v>0.0974582475</v>
      </c>
      <c r="AB142" s="102">
        <v>0.1409635845</v>
      </c>
      <c r="AC142" s="102">
        <v>0.0283901715</v>
      </c>
      <c r="AD142" s="102"/>
      <c r="AE142" s="102"/>
    </row>
    <row r="143" ht="18" customHeight="true" spans="1:31">
      <c r="A143" s="105"/>
      <c r="B143" s="104" t="s">
        <v>12</v>
      </c>
      <c r="C143" s="102">
        <v>0.000308508</v>
      </c>
      <c r="D143" s="102">
        <f t="shared" si="6"/>
        <v>0.0002834565</v>
      </c>
      <c r="E143" s="102">
        <v>0.000106023</v>
      </c>
      <c r="F143" s="102"/>
      <c r="G143" s="102"/>
      <c r="H143" s="102"/>
      <c r="I143" s="102"/>
      <c r="J143" s="102"/>
      <c r="K143" s="102"/>
      <c r="L143" s="102">
        <v>0.0001774335</v>
      </c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</row>
    <row r="144" ht="18" customHeight="true" spans="1:31">
      <c r="A144" s="105"/>
      <c r="B144" s="104" t="s">
        <v>8</v>
      </c>
      <c r="C144" s="102">
        <v>0.002102301</v>
      </c>
      <c r="D144" s="102">
        <f t="shared" si="6"/>
        <v>0.001784979</v>
      </c>
      <c r="E144" s="102">
        <v>0.0011768655</v>
      </c>
      <c r="F144" s="102">
        <v>0.00044886</v>
      </c>
      <c r="G144" s="102"/>
      <c r="H144" s="102"/>
      <c r="I144" s="102"/>
      <c r="J144" s="102"/>
      <c r="K144" s="102"/>
      <c r="L144" s="102"/>
      <c r="M144" s="102"/>
      <c r="N144" s="102">
        <v>0.0001592535</v>
      </c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>
        <f t="shared" si="7"/>
        <v>0.000283866</v>
      </c>
      <c r="Z144" s="102">
        <v>0.000283866</v>
      </c>
      <c r="AA144" s="102"/>
      <c r="AB144" s="102"/>
      <c r="AC144" s="102"/>
      <c r="AD144" s="102"/>
      <c r="AE144" s="102"/>
    </row>
    <row r="145" ht="18" customHeight="true" spans="1:31">
      <c r="A145" s="105"/>
      <c r="B145" s="104" t="s">
        <v>5</v>
      </c>
      <c r="C145" s="102">
        <v>3.8708966925</v>
      </c>
      <c r="D145" s="102">
        <f t="shared" si="6"/>
        <v>3.3965233965</v>
      </c>
      <c r="E145" s="102">
        <v>1.9364937075</v>
      </c>
      <c r="F145" s="102">
        <v>0.334657167</v>
      </c>
      <c r="G145" s="102">
        <v>0.1034794515</v>
      </c>
      <c r="H145" s="102">
        <v>0.0144313605</v>
      </c>
      <c r="I145" s="102">
        <v>0.0022139115</v>
      </c>
      <c r="J145" s="102"/>
      <c r="K145" s="102">
        <v>0.0343974675</v>
      </c>
      <c r="L145" s="102">
        <v>0.3333222165</v>
      </c>
      <c r="M145" s="102">
        <v>0.133751394</v>
      </c>
      <c r="N145" s="102">
        <v>0.46909371</v>
      </c>
      <c r="O145" s="102">
        <v>0.026966868</v>
      </c>
      <c r="P145" s="102">
        <v>0.0015599775</v>
      </c>
      <c r="Q145" s="102">
        <v>0.000167436</v>
      </c>
      <c r="R145" s="102"/>
      <c r="S145" s="102"/>
      <c r="T145" s="102"/>
      <c r="U145" s="102">
        <v>0.000401949</v>
      </c>
      <c r="V145" s="102">
        <v>0.0001189275</v>
      </c>
      <c r="W145" s="102"/>
      <c r="X145" s="102">
        <v>0.0054678525</v>
      </c>
      <c r="Y145" s="102">
        <f t="shared" si="7"/>
        <v>0.474344835</v>
      </c>
      <c r="Z145" s="102">
        <v>0.2804127015</v>
      </c>
      <c r="AA145" s="102">
        <v>0.137516124</v>
      </c>
      <c r="AB145" s="102">
        <v>0.0447047115</v>
      </c>
      <c r="AC145" s="102">
        <v>0.011711298</v>
      </c>
      <c r="AD145" s="102"/>
      <c r="AE145" s="102"/>
    </row>
    <row r="146" ht="18" customHeight="true" spans="1:31">
      <c r="A146" s="105"/>
      <c r="B146" s="104" t="s">
        <v>14</v>
      </c>
      <c r="C146" s="102">
        <v>0.4047488955</v>
      </c>
      <c r="D146" s="102">
        <f t="shared" si="6"/>
        <v>0.026714265</v>
      </c>
      <c r="E146" s="102">
        <v>0.0061235595</v>
      </c>
      <c r="F146" s="102">
        <v>0.003169353</v>
      </c>
      <c r="G146" s="102">
        <v>0.000250515</v>
      </c>
      <c r="H146" s="102">
        <v>0.000199263</v>
      </c>
      <c r="I146" s="102"/>
      <c r="J146" s="102"/>
      <c r="K146" s="102"/>
      <c r="L146" s="102">
        <v>0.000557274</v>
      </c>
      <c r="M146" s="102">
        <v>0.0015509475</v>
      </c>
      <c r="N146" s="102">
        <v>0.000551007</v>
      </c>
      <c r="O146" s="102">
        <v>0.014312346</v>
      </c>
      <c r="P146" s="102"/>
      <c r="Q146" s="102"/>
      <c r="R146" s="102"/>
      <c r="S146" s="102"/>
      <c r="T146" s="102"/>
      <c r="U146" s="102"/>
      <c r="V146" s="102"/>
      <c r="W146" s="102"/>
      <c r="X146" s="102"/>
      <c r="Y146" s="102">
        <f t="shared" si="7"/>
        <v>0.377962731</v>
      </c>
      <c r="Z146" s="102">
        <v>0.197627286</v>
      </c>
      <c r="AA146" s="102">
        <v>0.1767868875</v>
      </c>
      <c r="AB146" s="102">
        <v>0.0024661665</v>
      </c>
      <c r="AC146" s="102">
        <v>0.001082391</v>
      </c>
      <c r="AD146" s="102"/>
      <c r="AE146" s="102"/>
    </row>
    <row r="147" ht="18" customHeight="true" spans="1:31">
      <c r="A147" s="105"/>
      <c r="B147" s="104" t="s">
        <v>7</v>
      </c>
      <c r="C147" s="102">
        <v>0.094805049</v>
      </c>
      <c r="D147" s="102">
        <f t="shared" si="6"/>
        <v>0.071969124</v>
      </c>
      <c r="E147" s="102">
        <v>0.0340063965</v>
      </c>
      <c r="F147" s="102">
        <v>0.0065414205</v>
      </c>
      <c r="G147" s="102">
        <v>0.0033965835</v>
      </c>
      <c r="H147" s="102">
        <v>0.0007856295</v>
      </c>
      <c r="I147" s="102">
        <v>0.0001558815</v>
      </c>
      <c r="J147" s="102"/>
      <c r="K147" s="102">
        <v>0.007093038</v>
      </c>
      <c r="L147" s="102">
        <v>0.002342994</v>
      </c>
      <c r="M147" s="102">
        <v>0.006863583</v>
      </c>
      <c r="N147" s="102">
        <v>0.0075408855</v>
      </c>
      <c r="O147" s="102">
        <v>0.0028180455</v>
      </c>
      <c r="P147" s="102"/>
      <c r="Q147" s="102"/>
      <c r="R147" s="102"/>
      <c r="S147" s="102"/>
      <c r="T147" s="102"/>
      <c r="U147" s="102"/>
      <c r="V147" s="102"/>
      <c r="W147" s="102"/>
      <c r="X147" s="102">
        <v>0.0004246665</v>
      </c>
      <c r="Y147" s="102">
        <f t="shared" si="7"/>
        <v>0.022835925</v>
      </c>
      <c r="Z147" s="102">
        <v>0.0160329525</v>
      </c>
      <c r="AA147" s="102">
        <v>0.0047277675</v>
      </c>
      <c r="AB147" s="102">
        <v>0.0011620185</v>
      </c>
      <c r="AC147" s="102">
        <v>0.0009131865</v>
      </c>
      <c r="AD147" s="102"/>
      <c r="AE147" s="102"/>
    </row>
    <row r="148" ht="18" customHeight="true" spans="1:31">
      <c r="A148" s="106"/>
      <c r="B148" s="104" t="s">
        <v>4</v>
      </c>
      <c r="C148" s="102">
        <v>7.6275513675</v>
      </c>
      <c r="D148" s="102">
        <f t="shared" si="6"/>
        <v>5.1912633315</v>
      </c>
      <c r="E148" s="102">
        <v>2.5525516455</v>
      </c>
      <c r="F148" s="102">
        <v>0.6337049265</v>
      </c>
      <c r="G148" s="102">
        <v>0.1477508895</v>
      </c>
      <c r="H148" s="102">
        <v>0.023693064</v>
      </c>
      <c r="I148" s="102">
        <v>0.0032241945</v>
      </c>
      <c r="J148" s="102"/>
      <c r="K148" s="102">
        <v>0.0500271</v>
      </c>
      <c r="L148" s="102">
        <v>0.4195965735</v>
      </c>
      <c r="M148" s="102">
        <v>0.4295461785</v>
      </c>
      <c r="N148" s="102">
        <v>0.791771484</v>
      </c>
      <c r="O148" s="102">
        <v>0.1064902305</v>
      </c>
      <c r="P148" s="102">
        <v>0.00658161</v>
      </c>
      <c r="Q148" s="102">
        <v>0.0003166065</v>
      </c>
      <c r="R148" s="102"/>
      <c r="S148" s="102">
        <v>0.0002335215</v>
      </c>
      <c r="T148" s="102"/>
      <c r="U148" s="102">
        <v>0.000935424</v>
      </c>
      <c r="V148" s="102">
        <v>0.0027643965</v>
      </c>
      <c r="W148" s="102"/>
      <c r="X148" s="102">
        <v>0.0220754865</v>
      </c>
      <c r="Y148" s="102">
        <f t="shared" si="7"/>
        <v>2.43624459</v>
      </c>
      <c r="Z148" s="102">
        <v>1.386945912</v>
      </c>
      <c r="AA148" s="102">
        <v>0.6808654275</v>
      </c>
      <c r="AB148" s="102">
        <v>0.3057806055</v>
      </c>
      <c r="AC148" s="102">
        <v>0.062652645</v>
      </c>
      <c r="AD148" s="102"/>
      <c r="AE148" s="102"/>
    </row>
    <row r="149" ht="18" customHeight="true" spans="1:31">
      <c r="A149" s="103" t="s">
        <v>27</v>
      </c>
      <c r="B149" s="104" t="s">
        <v>11</v>
      </c>
      <c r="C149" s="102">
        <v>0.001553463</v>
      </c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>
        <f t="shared" si="7"/>
        <v>0.001553463</v>
      </c>
      <c r="Z149" s="102"/>
      <c r="AA149" s="102">
        <v>0.001553463</v>
      </c>
      <c r="AB149" s="102"/>
      <c r="AC149" s="102"/>
      <c r="AD149" s="102"/>
      <c r="AE149" s="102"/>
    </row>
    <row r="150" ht="18" customHeight="true" spans="1:31">
      <c r="A150" s="105"/>
      <c r="B150" s="104" t="s">
        <v>6</v>
      </c>
      <c r="C150" s="102">
        <v>0.048962388</v>
      </c>
      <c r="D150" s="102">
        <f t="shared" si="6"/>
        <v>0.0461811435</v>
      </c>
      <c r="E150" s="102">
        <v>0.0316610235</v>
      </c>
      <c r="F150" s="102">
        <v>0.000500925</v>
      </c>
      <c r="G150" s="102"/>
      <c r="H150" s="102"/>
      <c r="I150" s="102"/>
      <c r="J150" s="102"/>
      <c r="K150" s="102"/>
      <c r="L150" s="102"/>
      <c r="M150" s="102">
        <v>0.002550825</v>
      </c>
      <c r="N150" s="102">
        <v>0.01102068</v>
      </c>
      <c r="O150" s="102">
        <v>0.00044769</v>
      </c>
      <c r="P150" s="102"/>
      <c r="Q150" s="102"/>
      <c r="R150" s="102"/>
      <c r="S150" s="102"/>
      <c r="T150" s="102"/>
      <c r="U150" s="102"/>
      <c r="V150" s="102"/>
      <c r="W150" s="102"/>
      <c r="X150" s="102"/>
      <c r="Y150" s="102">
        <f t="shared" si="7"/>
        <v>0.002772984</v>
      </c>
      <c r="Z150" s="102">
        <v>0.000699666</v>
      </c>
      <c r="AA150" s="102">
        <v>0.0016603305</v>
      </c>
      <c r="AB150" s="102">
        <v>0.000176913</v>
      </c>
      <c r="AC150" s="102">
        <v>0.0002360745</v>
      </c>
      <c r="AD150" s="102"/>
      <c r="AE150" s="102"/>
    </row>
    <row r="151" ht="18" customHeight="true" spans="1:31">
      <c r="A151" s="105"/>
      <c r="B151" s="104" t="s">
        <v>10</v>
      </c>
      <c r="C151" s="102">
        <v>0.0116527215</v>
      </c>
      <c r="D151" s="102">
        <f t="shared" si="6"/>
        <v>0.0030508395</v>
      </c>
      <c r="E151" s="102">
        <v>0.002328243</v>
      </c>
      <c r="F151" s="102"/>
      <c r="G151" s="102"/>
      <c r="H151" s="102"/>
      <c r="I151" s="102"/>
      <c r="J151" s="102"/>
      <c r="K151" s="102"/>
      <c r="L151" s="102"/>
      <c r="M151" s="102">
        <v>0.0007225965</v>
      </c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>
        <f t="shared" si="7"/>
        <v>0.008581749</v>
      </c>
      <c r="Z151" s="102">
        <v>0.0016968765</v>
      </c>
      <c r="AA151" s="102">
        <v>0.0067130805</v>
      </c>
      <c r="AB151" s="102">
        <v>0.000171792</v>
      </c>
      <c r="AC151" s="102"/>
      <c r="AD151" s="102"/>
      <c r="AE151" s="102"/>
    </row>
    <row r="152" ht="18" customHeight="true" spans="1:31">
      <c r="A152" s="105"/>
      <c r="B152" s="104" t="s">
        <v>13</v>
      </c>
      <c r="C152" s="102">
        <v>0.020686089</v>
      </c>
      <c r="D152" s="102">
        <f t="shared" si="6"/>
        <v>0.011196816</v>
      </c>
      <c r="E152" s="102">
        <v>0.007321281</v>
      </c>
      <c r="F152" s="102">
        <v>0.0001060065</v>
      </c>
      <c r="G152" s="102"/>
      <c r="H152" s="102"/>
      <c r="I152" s="102"/>
      <c r="J152" s="102"/>
      <c r="K152" s="102"/>
      <c r="L152" s="102">
        <v>0.0007606335</v>
      </c>
      <c r="M152" s="102">
        <v>0.001442571</v>
      </c>
      <c r="N152" s="102">
        <v>0.001566324</v>
      </c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>
        <f t="shared" si="7"/>
        <v>0.009489273</v>
      </c>
      <c r="Z152" s="102">
        <v>0.0026551785</v>
      </c>
      <c r="AA152" s="102">
        <v>0.006416046</v>
      </c>
      <c r="AB152" s="102">
        <v>0.0004180485</v>
      </c>
      <c r="AC152" s="102"/>
      <c r="AD152" s="102"/>
      <c r="AE152" s="102"/>
    </row>
    <row r="153" ht="18" customHeight="true" spans="1:31">
      <c r="A153" s="105"/>
      <c r="B153" s="104" t="s">
        <v>15</v>
      </c>
      <c r="C153" s="102">
        <v>0.04867089</v>
      </c>
      <c r="D153" s="102">
        <f t="shared" si="6"/>
        <v>0.007797099</v>
      </c>
      <c r="E153" s="102">
        <v>0.003419232</v>
      </c>
      <c r="F153" s="102">
        <v>0.0006948825</v>
      </c>
      <c r="G153" s="102"/>
      <c r="H153" s="102"/>
      <c r="I153" s="102"/>
      <c r="J153" s="102"/>
      <c r="K153" s="102"/>
      <c r="L153" s="102">
        <v>5.0661e-5</v>
      </c>
      <c r="M153" s="102">
        <v>0.000691032</v>
      </c>
      <c r="N153" s="102">
        <v>0.0023327775</v>
      </c>
      <c r="O153" s="102"/>
      <c r="P153" s="102"/>
      <c r="Q153" s="102"/>
      <c r="R153" s="102"/>
      <c r="S153" s="102"/>
      <c r="T153" s="102"/>
      <c r="U153" s="102">
        <v>0.000608514</v>
      </c>
      <c r="V153" s="102"/>
      <c r="W153" s="102"/>
      <c r="X153" s="102"/>
      <c r="Y153" s="102">
        <f t="shared" si="7"/>
        <v>0.040873791</v>
      </c>
      <c r="Z153" s="102">
        <v>0.002079123</v>
      </c>
      <c r="AA153" s="102">
        <v>0.0176477055</v>
      </c>
      <c r="AB153" s="102">
        <v>0.004814103</v>
      </c>
      <c r="AC153" s="102">
        <v>0.0163328595</v>
      </c>
      <c r="AD153" s="102"/>
      <c r="AE153" s="102"/>
    </row>
    <row r="154" ht="18" customHeight="true" spans="1:31">
      <c r="A154" s="105"/>
      <c r="B154" s="104" t="s">
        <v>5</v>
      </c>
      <c r="C154" s="102">
        <v>0.205466685</v>
      </c>
      <c r="D154" s="102">
        <f t="shared" si="6"/>
        <v>0.201681813</v>
      </c>
      <c r="E154" s="102">
        <v>0.1140174465</v>
      </c>
      <c r="F154" s="102">
        <v>0.0042137595</v>
      </c>
      <c r="G154" s="102"/>
      <c r="H154" s="102"/>
      <c r="I154" s="102"/>
      <c r="J154" s="102"/>
      <c r="K154" s="102"/>
      <c r="L154" s="102">
        <v>0.000531627</v>
      </c>
      <c r="M154" s="102">
        <v>0.009105579</v>
      </c>
      <c r="N154" s="102">
        <v>0.073761729</v>
      </c>
      <c r="O154" s="102"/>
      <c r="P154" s="102"/>
      <c r="Q154" s="102"/>
      <c r="R154" s="102"/>
      <c r="S154" s="102"/>
      <c r="T154" s="102"/>
      <c r="U154" s="102">
        <v>5.1672e-5</v>
      </c>
      <c r="V154" s="102"/>
      <c r="W154" s="102"/>
      <c r="X154" s="102"/>
      <c r="Y154" s="102">
        <f t="shared" si="7"/>
        <v>0.003769233</v>
      </c>
      <c r="Z154" s="102">
        <v>0.000204609</v>
      </c>
      <c r="AA154" s="102">
        <v>0.002273784</v>
      </c>
      <c r="AB154" s="102">
        <v>0.000573927</v>
      </c>
      <c r="AC154" s="102">
        <v>0.000716913</v>
      </c>
      <c r="AD154" s="102"/>
      <c r="AE154" s="102"/>
    </row>
    <row r="155" ht="18" customHeight="true" spans="1:31">
      <c r="A155" s="105"/>
      <c r="B155" s="104" t="s">
        <v>14</v>
      </c>
      <c r="C155" s="102">
        <v>0.002859807</v>
      </c>
      <c r="D155" s="102">
        <f t="shared" si="6"/>
        <v>0.0008002455</v>
      </c>
      <c r="E155" s="102">
        <v>0.0003553455</v>
      </c>
      <c r="F155" s="102"/>
      <c r="G155" s="102"/>
      <c r="H155" s="102"/>
      <c r="I155" s="102"/>
      <c r="J155" s="102"/>
      <c r="K155" s="102"/>
      <c r="L155" s="102"/>
      <c r="M155" s="102">
        <v>0.0004449</v>
      </c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>
        <f t="shared" si="7"/>
        <v>0.0020595615</v>
      </c>
      <c r="Z155" s="102">
        <v>0.0012937935</v>
      </c>
      <c r="AA155" s="102">
        <v>0.000765768</v>
      </c>
      <c r="AB155" s="102"/>
      <c r="AC155" s="102"/>
      <c r="AD155" s="102"/>
      <c r="AE155" s="102"/>
    </row>
    <row r="156" ht="18" customHeight="true" spans="1:31">
      <c r="A156" s="105"/>
      <c r="B156" s="104" t="s">
        <v>7</v>
      </c>
      <c r="C156" s="102">
        <v>0.0022656165</v>
      </c>
      <c r="D156" s="102">
        <f t="shared" si="6"/>
        <v>0.001698303</v>
      </c>
      <c r="E156" s="102">
        <v>0.0009441045</v>
      </c>
      <c r="F156" s="102">
        <v>5.0922e-5</v>
      </c>
      <c r="G156" s="102"/>
      <c r="H156" s="102"/>
      <c r="I156" s="102"/>
      <c r="J156" s="102"/>
      <c r="K156" s="102"/>
      <c r="L156" s="102"/>
      <c r="M156" s="102">
        <v>0.0007032765</v>
      </c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>
        <f t="shared" si="7"/>
        <v>0.000552771</v>
      </c>
      <c r="Z156" s="102">
        <v>0.0001535385</v>
      </c>
      <c r="AA156" s="102">
        <v>0.000257874</v>
      </c>
      <c r="AB156" s="102">
        <v>0.0001413585</v>
      </c>
      <c r="AC156" s="102"/>
      <c r="AD156" s="102"/>
      <c r="AE156" s="102"/>
    </row>
    <row r="157" ht="18" customHeight="true" spans="1:31">
      <c r="A157" s="106"/>
      <c r="B157" s="104" t="s">
        <v>4</v>
      </c>
      <c r="C157" s="102">
        <v>0.34211766</v>
      </c>
      <c r="D157" s="102">
        <f t="shared" si="6"/>
        <v>0.2724568815</v>
      </c>
      <c r="E157" s="102">
        <v>0.160046676</v>
      </c>
      <c r="F157" s="102">
        <v>0.0055664955</v>
      </c>
      <c r="G157" s="102"/>
      <c r="H157" s="102"/>
      <c r="I157" s="102"/>
      <c r="J157" s="102"/>
      <c r="K157" s="102"/>
      <c r="L157" s="102">
        <v>0.001343229</v>
      </c>
      <c r="M157" s="102">
        <v>0.01566078</v>
      </c>
      <c r="N157" s="102">
        <v>0.088716186</v>
      </c>
      <c r="O157" s="102">
        <v>0.000463329</v>
      </c>
      <c r="P157" s="102"/>
      <c r="Q157" s="102"/>
      <c r="R157" s="102"/>
      <c r="S157" s="102"/>
      <c r="T157" s="102"/>
      <c r="U157" s="102">
        <v>0.000660186</v>
      </c>
      <c r="V157" s="102"/>
      <c r="W157" s="102"/>
      <c r="X157" s="102"/>
      <c r="Y157" s="102">
        <f t="shared" si="7"/>
        <v>0.0696528255</v>
      </c>
      <c r="Z157" s="102">
        <v>0.008782785</v>
      </c>
      <c r="AA157" s="102">
        <v>0.0372880515</v>
      </c>
      <c r="AB157" s="102">
        <v>0.006296142</v>
      </c>
      <c r="AC157" s="102">
        <v>0.017285847</v>
      </c>
      <c r="AD157" s="102"/>
      <c r="AE157" s="102"/>
    </row>
    <row r="158" ht="18" customHeight="true" spans="1:31">
      <c r="A158" s="103" t="s">
        <v>28</v>
      </c>
      <c r="B158" s="104" t="s">
        <v>11</v>
      </c>
      <c r="C158" s="102">
        <v>0.0009954615</v>
      </c>
      <c r="D158" s="102">
        <f t="shared" si="6"/>
        <v>0.000401421</v>
      </c>
      <c r="E158" s="102"/>
      <c r="F158" s="102"/>
      <c r="G158" s="102"/>
      <c r="H158" s="102"/>
      <c r="I158" s="102">
        <v>0.000401421</v>
      </c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>
        <f t="shared" si="7"/>
        <v>0.0005940405</v>
      </c>
      <c r="Z158" s="102"/>
      <c r="AA158" s="102"/>
      <c r="AB158" s="102">
        <v>0.000416778</v>
      </c>
      <c r="AC158" s="102"/>
      <c r="AD158" s="102">
        <v>0.0001772625</v>
      </c>
      <c r="AE158" s="102"/>
    </row>
    <row r="159" ht="18" customHeight="true" spans="1:31">
      <c r="A159" s="105"/>
      <c r="B159" s="104" t="s">
        <v>6</v>
      </c>
      <c r="C159" s="102">
        <v>0.736952865</v>
      </c>
      <c r="D159" s="102">
        <f t="shared" si="6"/>
        <v>0.6621637275</v>
      </c>
      <c r="E159" s="102">
        <v>0.1720084605</v>
      </c>
      <c r="F159" s="102">
        <v>0.0556179615</v>
      </c>
      <c r="G159" s="102">
        <v>0.2676842265</v>
      </c>
      <c r="H159" s="102">
        <v>0.023077992</v>
      </c>
      <c r="I159" s="102">
        <v>0.0352940175</v>
      </c>
      <c r="J159" s="102"/>
      <c r="K159" s="102">
        <v>0.011294772</v>
      </c>
      <c r="L159" s="102">
        <v>0.003325113</v>
      </c>
      <c r="M159" s="102">
        <v>0.0430939515</v>
      </c>
      <c r="N159" s="102">
        <v>0.043575849</v>
      </c>
      <c r="O159" s="102">
        <v>0.003628638</v>
      </c>
      <c r="P159" s="102"/>
      <c r="Q159" s="102">
        <v>0.0008778105</v>
      </c>
      <c r="R159" s="102"/>
      <c r="S159" s="102">
        <v>0.0014202405</v>
      </c>
      <c r="T159" s="102"/>
      <c r="U159" s="102"/>
      <c r="V159" s="102">
        <v>0.000428793</v>
      </c>
      <c r="W159" s="102"/>
      <c r="X159" s="102">
        <v>0.000835902</v>
      </c>
      <c r="Y159" s="102">
        <f t="shared" si="7"/>
        <v>0.074789025</v>
      </c>
      <c r="Z159" s="102">
        <v>0.046762917</v>
      </c>
      <c r="AA159" s="102">
        <v>0.0181914375</v>
      </c>
      <c r="AB159" s="102">
        <v>0.005818026</v>
      </c>
      <c r="AC159" s="102">
        <v>0.001678104</v>
      </c>
      <c r="AD159" s="102">
        <v>0.0023385405</v>
      </c>
      <c r="AE159" s="102"/>
    </row>
    <row r="160" ht="18" customHeight="true" spans="1:31">
      <c r="A160" s="105"/>
      <c r="B160" s="104" t="s">
        <v>10</v>
      </c>
      <c r="C160" s="102">
        <v>0.3744579285</v>
      </c>
      <c r="D160" s="102">
        <f t="shared" si="6"/>
        <v>0.299949819</v>
      </c>
      <c r="E160" s="102">
        <v>0.032060115</v>
      </c>
      <c r="F160" s="102">
        <v>0.017513169</v>
      </c>
      <c r="G160" s="102">
        <v>0.0159718845</v>
      </c>
      <c r="H160" s="102">
        <v>0.00509814</v>
      </c>
      <c r="I160" s="102">
        <v>0.0403116525</v>
      </c>
      <c r="J160" s="102"/>
      <c r="K160" s="102">
        <v>0.0049342035</v>
      </c>
      <c r="L160" s="102"/>
      <c r="M160" s="102">
        <v>0.18142401</v>
      </c>
      <c r="N160" s="102">
        <v>0.0023218485</v>
      </c>
      <c r="O160" s="102"/>
      <c r="P160" s="102"/>
      <c r="Q160" s="102"/>
      <c r="R160" s="102"/>
      <c r="S160" s="102"/>
      <c r="T160" s="102"/>
      <c r="U160" s="102">
        <v>0.0001596705</v>
      </c>
      <c r="V160" s="102"/>
      <c r="W160" s="102"/>
      <c r="X160" s="102">
        <v>0.0001551255</v>
      </c>
      <c r="Y160" s="102">
        <f t="shared" si="7"/>
        <v>0.0744808545</v>
      </c>
      <c r="Z160" s="102">
        <v>0.0431507925</v>
      </c>
      <c r="AA160" s="102">
        <v>0.018874578</v>
      </c>
      <c r="AB160" s="102">
        <v>0.0116698245</v>
      </c>
      <c r="AC160" s="102">
        <v>0.0007856595</v>
      </c>
      <c r="AD160" s="102"/>
      <c r="AE160" s="102"/>
    </row>
    <row r="161" ht="18" customHeight="true" spans="1:31">
      <c r="A161" s="105"/>
      <c r="B161" s="104" t="s">
        <v>13</v>
      </c>
      <c r="C161" s="102">
        <v>1.0202845335</v>
      </c>
      <c r="D161" s="102">
        <f t="shared" si="6"/>
        <v>0.5237390175</v>
      </c>
      <c r="E161" s="102">
        <v>0.1002802185</v>
      </c>
      <c r="F161" s="102">
        <v>0.0295520865</v>
      </c>
      <c r="G161" s="102">
        <v>0.1071711105</v>
      </c>
      <c r="H161" s="102">
        <v>0.013416909</v>
      </c>
      <c r="I161" s="102">
        <v>0.0338808345</v>
      </c>
      <c r="J161" s="102"/>
      <c r="K161" s="102">
        <v>0.018297915</v>
      </c>
      <c r="L161" s="102">
        <v>5.65425e-5</v>
      </c>
      <c r="M161" s="102">
        <v>0.1982187195</v>
      </c>
      <c r="N161" s="102">
        <v>0.0141552555</v>
      </c>
      <c r="O161" s="102">
        <v>0.0009420165</v>
      </c>
      <c r="P161" s="102"/>
      <c r="Q161" s="102">
        <v>0.000728829</v>
      </c>
      <c r="R161" s="102"/>
      <c r="S161" s="102">
        <v>0.006228189</v>
      </c>
      <c r="T161" s="102"/>
      <c r="U161" s="102"/>
      <c r="V161" s="102">
        <v>0.000616254</v>
      </c>
      <c r="W161" s="102"/>
      <c r="X161" s="102">
        <v>0.0001941375</v>
      </c>
      <c r="Y161" s="102">
        <f t="shared" si="7"/>
        <v>0.496537638</v>
      </c>
      <c r="Z161" s="102">
        <v>0.302057541</v>
      </c>
      <c r="AA161" s="102">
        <v>0.126273519</v>
      </c>
      <c r="AB161" s="102">
        <v>0.0600700515</v>
      </c>
      <c r="AC161" s="102">
        <v>0.0053998395</v>
      </c>
      <c r="AD161" s="102">
        <v>0.002736687</v>
      </c>
      <c r="AE161" s="102"/>
    </row>
    <row r="162" ht="18" customHeight="true" spans="1:31">
      <c r="A162" s="105"/>
      <c r="B162" s="104" t="s">
        <v>15</v>
      </c>
      <c r="C162" s="102">
        <v>0.6099167475</v>
      </c>
      <c r="D162" s="102">
        <f t="shared" si="6"/>
        <v>0.2102756925</v>
      </c>
      <c r="E162" s="102">
        <v>0.0321775755</v>
      </c>
      <c r="F162" s="102">
        <v>0.0137061255</v>
      </c>
      <c r="G162" s="102">
        <v>0.052308333</v>
      </c>
      <c r="H162" s="102">
        <v>0.0042003645</v>
      </c>
      <c r="I162" s="102">
        <v>0.0155260605</v>
      </c>
      <c r="J162" s="102"/>
      <c r="K162" s="102">
        <v>0.0094725975</v>
      </c>
      <c r="L162" s="102"/>
      <c r="M162" s="102">
        <v>0.066407517</v>
      </c>
      <c r="N162" s="102">
        <v>0.0050508855</v>
      </c>
      <c r="O162" s="102">
        <v>0.0003354885</v>
      </c>
      <c r="P162" s="102"/>
      <c r="Q162" s="102">
        <v>0.000195402</v>
      </c>
      <c r="R162" s="102"/>
      <c r="S162" s="102">
        <v>0.002322753</v>
      </c>
      <c r="T162" s="102"/>
      <c r="U162" s="102"/>
      <c r="V162" s="102">
        <v>0.007556106</v>
      </c>
      <c r="W162" s="102"/>
      <c r="X162" s="102">
        <v>0.001016484</v>
      </c>
      <c r="Y162" s="102">
        <f t="shared" si="7"/>
        <v>0.399593595</v>
      </c>
      <c r="Z162" s="102">
        <v>0.1446441795</v>
      </c>
      <c r="AA162" s="102">
        <v>0.0480861315</v>
      </c>
      <c r="AB162" s="102">
        <v>0.168147516</v>
      </c>
      <c r="AC162" s="102">
        <v>0.0309144495</v>
      </c>
      <c r="AD162" s="102">
        <v>0.0078013185</v>
      </c>
      <c r="AE162" s="102"/>
    </row>
    <row r="163" ht="18" customHeight="true" spans="1:31">
      <c r="A163" s="105"/>
      <c r="B163" s="104" t="s">
        <v>12</v>
      </c>
      <c r="C163" s="102">
        <v>0.0005371455</v>
      </c>
      <c r="D163" s="102">
        <f t="shared" si="6"/>
        <v>0.000154308</v>
      </c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>
        <v>0.000154308</v>
      </c>
      <c r="T163" s="102"/>
      <c r="U163" s="102"/>
      <c r="V163" s="102"/>
      <c r="W163" s="102"/>
      <c r="X163" s="102"/>
      <c r="Y163" s="102">
        <f t="shared" si="7"/>
        <v>0.0003778215</v>
      </c>
      <c r="Z163" s="102">
        <v>0.000136206</v>
      </c>
      <c r="AA163" s="102"/>
      <c r="AB163" s="102">
        <v>0.0002416155</v>
      </c>
      <c r="AC163" s="102"/>
      <c r="AD163" s="102"/>
      <c r="AE163" s="102"/>
    </row>
    <row r="164" ht="18" customHeight="true" spans="1:31">
      <c r="A164" s="105"/>
      <c r="B164" s="104" t="s">
        <v>8</v>
      </c>
      <c r="C164" s="102">
        <v>0.0015766905</v>
      </c>
      <c r="D164" s="102">
        <f t="shared" si="6"/>
        <v>0.0014624025</v>
      </c>
      <c r="E164" s="102"/>
      <c r="F164" s="102">
        <v>0.000170631</v>
      </c>
      <c r="G164" s="102"/>
      <c r="H164" s="102"/>
      <c r="I164" s="102"/>
      <c r="J164" s="102"/>
      <c r="K164" s="102"/>
      <c r="L164" s="102"/>
      <c r="M164" s="102">
        <v>0.0012917715</v>
      </c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>
        <f t="shared" si="7"/>
        <v>0.000103515</v>
      </c>
      <c r="Z164" s="102"/>
      <c r="AA164" s="102"/>
      <c r="AB164" s="102">
        <v>0.000103515</v>
      </c>
      <c r="AC164" s="102"/>
      <c r="AD164" s="102"/>
      <c r="AE164" s="102"/>
    </row>
    <row r="165" ht="18" customHeight="true" spans="1:31">
      <c r="A165" s="105"/>
      <c r="B165" s="104" t="s">
        <v>9</v>
      </c>
      <c r="C165" s="102">
        <v>0.002732448</v>
      </c>
      <c r="D165" s="102">
        <f t="shared" si="6"/>
        <v>0.0004697925</v>
      </c>
      <c r="E165" s="102"/>
      <c r="F165" s="102"/>
      <c r="G165" s="102">
        <v>0.0004697925</v>
      </c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>
        <f t="shared" si="7"/>
        <v>0.0022626555</v>
      </c>
      <c r="Z165" s="102">
        <v>0.0001647705</v>
      </c>
      <c r="AA165" s="102">
        <v>0.00184563</v>
      </c>
      <c r="AB165" s="102">
        <v>0.000252255</v>
      </c>
      <c r="AC165" s="102"/>
      <c r="AD165" s="102"/>
      <c r="AE165" s="102"/>
    </row>
    <row r="166" ht="18" customHeight="true" spans="1:31">
      <c r="A166" s="105"/>
      <c r="B166" s="104" t="s">
        <v>5</v>
      </c>
      <c r="C166" s="102">
        <v>1.301071278</v>
      </c>
      <c r="D166" s="102">
        <f t="shared" si="6"/>
        <v>1.22788884</v>
      </c>
      <c r="E166" s="102">
        <v>0.367385055</v>
      </c>
      <c r="F166" s="102">
        <v>0.079158438</v>
      </c>
      <c r="G166" s="102">
        <v>0.505648749</v>
      </c>
      <c r="H166" s="102">
        <v>0.0586824285</v>
      </c>
      <c r="I166" s="102">
        <v>0.055135632</v>
      </c>
      <c r="J166" s="102"/>
      <c r="K166" s="102">
        <v>0.0201808905</v>
      </c>
      <c r="L166" s="102">
        <v>0.001640739</v>
      </c>
      <c r="M166" s="102">
        <v>0.095782014</v>
      </c>
      <c r="N166" s="102">
        <v>0.033943065</v>
      </c>
      <c r="O166" s="102">
        <v>0.002078058</v>
      </c>
      <c r="P166" s="102"/>
      <c r="Q166" s="102">
        <v>8.1417e-5</v>
      </c>
      <c r="R166" s="102"/>
      <c r="S166" s="102">
        <v>0.004074483</v>
      </c>
      <c r="T166" s="102"/>
      <c r="U166" s="102"/>
      <c r="V166" s="102">
        <v>0.0034544835</v>
      </c>
      <c r="W166" s="102"/>
      <c r="X166" s="102">
        <v>0.0006433875</v>
      </c>
      <c r="Y166" s="102">
        <f t="shared" si="7"/>
        <v>0.073141485</v>
      </c>
      <c r="Z166" s="102">
        <v>0.054667488</v>
      </c>
      <c r="AA166" s="102">
        <v>0.008666079</v>
      </c>
      <c r="AB166" s="102">
        <v>0.00880632</v>
      </c>
      <c r="AC166" s="102">
        <v>0.001001598</v>
      </c>
      <c r="AD166" s="102"/>
      <c r="AE166" s="102"/>
    </row>
    <row r="167" ht="18" customHeight="true" spans="1:31">
      <c r="A167" s="105"/>
      <c r="B167" s="104" t="s">
        <v>14</v>
      </c>
      <c r="C167" s="102">
        <v>0.255147657</v>
      </c>
      <c r="D167" s="102">
        <f t="shared" si="6"/>
        <v>0.050904333</v>
      </c>
      <c r="E167" s="102">
        <v>0.009425505</v>
      </c>
      <c r="F167" s="102">
        <v>0.003091434</v>
      </c>
      <c r="G167" s="102">
        <v>0.0086296695</v>
      </c>
      <c r="H167" s="102">
        <v>0.002473086</v>
      </c>
      <c r="I167" s="102">
        <v>0.0015614175</v>
      </c>
      <c r="J167" s="102"/>
      <c r="K167" s="102">
        <v>0.001149429</v>
      </c>
      <c r="L167" s="102"/>
      <c r="M167" s="102">
        <v>0.0227830635</v>
      </c>
      <c r="N167" s="102">
        <v>0.001479921</v>
      </c>
      <c r="O167" s="102"/>
      <c r="P167" s="102"/>
      <c r="Q167" s="102"/>
      <c r="R167" s="102"/>
      <c r="S167" s="102">
        <v>0.0003108075</v>
      </c>
      <c r="T167" s="102"/>
      <c r="U167" s="102"/>
      <c r="V167" s="102"/>
      <c r="W167" s="102"/>
      <c r="X167" s="102"/>
      <c r="Y167" s="102">
        <f t="shared" si="7"/>
        <v>0.2041948095</v>
      </c>
      <c r="Z167" s="102">
        <v>0.1354385685</v>
      </c>
      <c r="AA167" s="102">
        <v>0.047245593</v>
      </c>
      <c r="AB167" s="102">
        <v>0.018934539</v>
      </c>
      <c r="AC167" s="102">
        <v>0.002576109</v>
      </c>
      <c r="AD167" s="102"/>
      <c r="AE167" s="102"/>
    </row>
    <row r="168" ht="18" customHeight="true" spans="1:31">
      <c r="A168" s="105"/>
      <c r="B168" s="104" t="s">
        <v>7</v>
      </c>
      <c r="C168" s="102">
        <v>0.1733107935</v>
      </c>
      <c r="D168" s="102">
        <f t="shared" si="6"/>
        <v>0.154470969</v>
      </c>
      <c r="E168" s="102">
        <v>0.031075092</v>
      </c>
      <c r="F168" s="102">
        <v>0.008291769</v>
      </c>
      <c r="G168" s="102">
        <v>0.042437997</v>
      </c>
      <c r="H168" s="102">
        <v>0.00803589</v>
      </c>
      <c r="I168" s="102">
        <v>0.0123430605</v>
      </c>
      <c r="J168" s="102"/>
      <c r="K168" s="102">
        <v>0.0103269615</v>
      </c>
      <c r="L168" s="102">
        <v>9.74205e-5</v>
      </c>
      <c r="M168" s="102">
        <v>0.0385663605</v>
      </c>
      <c r="N168" s="102">
        <v>0.002430966</v>
      </c>
      <c r="O168" s="102">
        <v>0.000519834</v>
      </c>
      <c r="P168" s="102"/>
      <c r="Q168" s="102">
        <v>0.00017337</v>
      </c>
      <c r="R168" s="102"/>
      <c r="S168" s="102">
        <v>5.1888e-5</v>
      </c>
      <c r="T168" s="102"/>
      <c r="U168" s="102"/>
      <c r="V168" s="102"/>
      <c r="W168" s="102"/>
      <c r="X168" s="102">
        <v>0.00012036</v>
      </c>
      <c r="Y168" s="102">
        <f t="shared" si="7"/>
        <v>0.018822354</v>
      </c>
      <c r="Z168" s="102">
        <v>0.011680236</v>
      </c>
      <c r="AA168" s="102">
        <v>0.003687561</v>
      </c>
      <c r="AB168" s="102">
        <v>0.00321249</v>
      </c>
      <c r="AC168" s="102">
        <v>0.000242067</v>
      </c>
      <c r="AD168" s="102"/>
      <c r="AE168" s="102"/>
    </row>
    <row r="169" ht="18" customHeight="true" spans="1:31">
      <c r="A169" s="106"/>
      <c r="B169" s="104" t="s">
        <v>4</v>
      </c>
      <c r="C169" s="102">
        <v>4.4769835485</v>
      </c>
      <c r="D169" s="102">
        <f t="shared" si="6"/>
        <v>3.1320262755</v>
      </c>
      <c r="E169" s="102">
        <v>0.7444120215</v>
      </c>
      <c r="F169" s="102">
        <v>0.2071016145</v>
      </c>
      <c r="G169" s="102">
        <v>1.0003325355</v>
      </c>
      <c r="H169" s="102">
        <v>0.11498481</v>
      </c>
      <c r="I169" s="102">
        <v>0.194459112</v>
      </c>
      <c r="J169" s="102"/>
      <c r="K169" s="102">
        <v>0.075656769</v>
      </c>
      <c r="L169" s="102">
        <v>0.005167233</v>
      </c>
      <c r="M169" s="102">
        <v>0.6475674075</v>
      </c>
      <c r="N169" s="102">
        <v>0.1029577905</v>
      </c>
      <c r="O169" s="102">
        <v>0.0075440265</v>
      </c>
      <c r="P169" s="102"/>
      <c r="Q169" s="102">
        <v>0.002059446</v>
      </c>
      <c r="R169" s="102"/>
      <c r="S169" s="102">
        <v>0.014586891</v>
      </c>
      <c r="T169" s="102"/>
      <c r="U169" s="102">
        <v>0.000167175</v>
      </c>
      <c r="V169" s="102">
        <v>0.0120556365</v>
      </c>
      <c r="W169" s="102"/>
      <c r="X169" s="102">
        <v>0.002973807</v>
      </c>
      <c r="Y169" s="102">
        <f t="shared" si="7"/>
        <v>1.344954918</v>
      </c>
      <c r="Z169" s="102">
        <v>0.738702699</v>
      </c>
      <c r="AA169" s="102">
        <v>0.272870529</v>
      </c>
      <c r="AB169" s="102">
        <v>0.2776729305</v>
      </c>
      <c r="AC169" s="102">
        <v>0.0425978265</v>
      </c>
      <c r="AD169" s="102">
        <v>0.013110933</v>
      </c>
      <c r="AE169" s="102"/>
    </row>
    <row r="170" ht="18" customHeight="true" spans="1:31">
      <c r="A170" s="103" t="s">
        <v>29</v>
      </c>
      <c r="B170" s="104" t="s">
        <v>6</v>
      </c>
      <c r="C170" s="102">
        <v>0.338807031</v>
      </c>
      <c r="D170" s="102">
        <f t="shared" si="6"/>
        <v>0.2945723235</v>
      </c>
      <c r="E170" s="102">
        <v>0.034988862</v>
      </c>
      <c r="F170" s="102">
        <v>0.042283767</v>
      </c>
      <c r="G170" s="102">
        <v>0.102171132</v>
      </c>
      <c r="H170" s="102">
        <v>0.011714595</v>
      </c>
      <c r="I170" s="102">
        <v>0.0388636365</v>
      </c>
      <c r="J170" s="102"/>
      <c r="K170" s="102"/>
      <c r="L170" s="102">
        <v>0.022581276</v>
      </c>
      <c r="M170" s="102">
        <v>0.0157668855</v>
      </c>
      <c r="N170" s="102">
        <v>0.025860687</v>
      </c>
      <c r="O170" s="102"/>
      <c r="P170" s="102"/>
      <c r="Q170" s="102"/>
      <c r="R170" s="102"/>
      <c r="S170" s="102">
        <v>0.0003414825</v>
      </c>
      <c r="T170" s="102"/>
      <c r="U170" s="102"/>
      <c r="V170" s="102"/>
      <c r="W170" s="102"/>
      <c r="X170" s="102"/>
      <c r="Y170" s="102">
        <f t="shared" si="7"/>
        <v>0.044227965</v>
      </c>
      <c r="Z170" s="102">
        <v>0.041653284</v>
      </c>
      <c r="AA170" s="102">
        <v>0.0002288865</v>
      </c>
      <c r="AB170" s="102">
        <v>0.000414033</v>
      </c>
      <c r="AC170" s="102">
        <v>0.0003349965</v>
      </c>
      <c r="AD170" s="102">
        <v>0.001596765</v>
      </c>
      <c r="AE170" s="102"/>
    </row>
    <row r="171" ht="18" customHeight="true" spans="1:31">
      <c r="A171" s="105"/>
      <c r="B171" s="104" t="s">
        <v>10</v>
      </c>
      <c r="C171" s="102">
        <v>0.140213073</v>
      </c>
      <c r="D171" s="102">
        <f t="shared" si="6"/>
        <v>0.1056643845</v>
      </c>
      <c r="E171" s="102">
        <v>0.008881194</v>
      </c>
      <c r="F171" s="102">
        <v>0.0039063465</v>
      </c>
      <c r="G171" s="102">
        <v>0.0141808485</v>
      </c>
      <c r="H171" s="102"/>
      <c r="I171" s="102">
        <v>0.0062651865</v>
      </c>
      <c r="J171" s="102"/>
      <c r="K171" s="102"/>
      <c r="L171" s="102">
        <v>0.000974373</v>
      </c>
      <c r="M171" s="102">
        <v>0.059889999</v>
      </c>
      <c r="N171" s="102">
        <v>0.004580502</v>
      </c>
      <c r="O171" s="102">
        <v>0.006985935</v>
      </c>
      <c r="P171" s="102"/>
      <c r="Q171" s="102"/>
      <c r="R171" s="102"/>
      <c r="S171" s="102"/>
      <c r="T171" s="102"/>
      <c r="U171" s="102"/>
      <c r="V171" s="102"/>
      <c r="W171" s="102"/>
      <c r="X171" s="102"/>
      <c r="Y171" s="102">
        <f t="shared" si="7"/>
        <v>0.034529925</v>
      </c>
      <c r="Z171" s="102">
        <v>0.033701703</v>
      </c>
      <c r="AA171" s="102"/>
      <c r="AB171" s="102">
        <v>0.00074613</v>
      </c>
      <c r="AC171" s="102">
        <v>8.2092e-5</v>
      </c>
      <c r="AD171" s="102"/>
      <c r="AE171" s="102"/>
    </row>
    <row r="172" ht="18" customHeight="true" spans="1:31">
      <c r="A172" s="105"/>
      <c r="B172" s="104" t="s">
        <v>13</v>
      </c>
      <c r="C172" s="102">
        <v>0.1446117</v>
      </c>
      <c r="D172" s="102">
        <f t="shared" si="6"/>
        <v>0.0810168</v>
      </c>
      <c r="E172" s="102">
        <v>0.00975102</v>
      </c>
      <c r="F172" s="102">
        <v>0.0080961465</v>
      </c>
      <c r="G172" s="102">
        <v>0.0336311025</v>
      </c>
      <c r="H172" s="102">
        <v>0.0010430385</v>
      </c>
      <c r="I172" s="102">
        <v>0.004799409</v>
      </c>
      <c r="J172" s="102"/>
      <c r="K172" s="102"/>
      <c r="L172" s="102">
        <v>0.0008593005</v>
      </c>
      <c r="M172" s="102">
        <v>0.0157945335</v>
      </c>
      <c r="N172" s="102">
        <v>0.0062032425</v>
      </c>
      <c r="O172" s="102">
        <v>0.0007327515</v>
      </c>
      <c r="P172" s="102"/>
      <c r="Q172" s="102"/>
      <c r="R172" s="102"/>
      <c r="S172" s="102">
        <v>0.0001062555</v>
      </c>
      <c r="T172" s="102"/>
      <c r="U172" s="102"/>
      <c r="V172" s="102"/>
      <c r="W172" s="102"/>
      <c r="X172" s="102"/>
      <c r="Y172" s="102">
        <f t="shared" si="7"/>
        <v>0.0635582715</v>
      </c>
      <c r="Z172" s="102">
        <v>0.0596768625</v>
      </c>
      <c r="AA172" s="102">
        <v>0.003640881</v>
      </c>
      <c r="AB172" s="102">
        <v>0.000240528</v>
      </c>
      <c r="AC172" s="102"/>
      <c r="AD172" s="102"/>
      <c r="AE172" s="102"/>
    </row>
    <row r="173" ht="18" customHeight="true" spans="1:31">
      <c r="A173" s="105"/>
      <c r="B173" s="104" t="s">
        <v>15</v>
      </c>
      <c r="C173" s="102">
        <v>0.0684412965</v>
      </c>
      <c r="D173" s="102">
        <f t="shared" si="6"/>
        <v>0.0261628485</v>
      </c>
      <c r="E173" s="102">
        <v>0.001683354</v>
      </c>
      <c r="F173" s="102">
        <v>0.0031791285</v>
      </c>
      <c r="G173" s="102">
        <v>0.0090482445</v>
      </c>
      <c r="H173" s="102">
        <v>0.000326409</v>
      </c>
      <c r="I173" s="102">
        <v>0.004536405</v>
      </c>
      <c r="J173" s="102"/>
      <c r="K173" s="102"/>
      <c r="L173" s="102">
        <v>0.0005400825</v>
      </c>
      <c r="M173" s="102">
        <v>0.0045786075</v>
      </c>
      <c r="N173" s="102">
        <v>0.001438293</v>
      </c>
      <c r="O173" s="102">
        <v>7.35765e-5</v>
      </c>
      <c r="P173" s="102"/>
      <c r="Q173" s="102"/>
      <c r="R173" s="102"/>
      <c r="S173" s="102">
        <v>0.000758748</v>
      </c>
      <c r="T173" s="102"/>
      <c r="U173" s="102"/>
      <c r="V173" s="102"/>
      <c r="W173" s="102"/>
      <c r="X173" s="102"/>
      <c r="Y173" s="102">
        <f t="shared" si="7"/>
        <v>0.0422440875</v>
      </c>
      <c r="Z173" s="102">
        <v>0.0341394645</v>
      </c>
      <c r="AA173" s="102">
        <v>0.0020072385</v>
      </c>
      <c r="AB173" s="102">
        <v>0.0023787825</v>
      </c>
      <c r="AC173" s="102">
        <v>0.003718602</v>
      </c>
      <c r="AD173" s="102"/>
      <c r="AE173" s="102"/>
    </row>
    <row r="174" ht="18" customHeight="true" spans="1:31">
      <c r="A174" s="105"/>
      <c r="B174" s="104" t="s">
        <v>12</v>
      </c>
      <c r="C174" s="102">
        <v>0.0006480285</v>
      </c>
      <c r="D174" s="102">
        <f t="shared" si="6"/>
        <v>0.0001967505</v>
      </c>
      <c r="E174" s="102"/>
      <c r="F174" s="102"/>
      <c r="G174" s="102">
        <v>0.000117498</v>
      </c>
      <c r="H174" s="102"/>
      <c r="I174" s="102"/>
      <c r="J174" s="102"/>
      <c r="K174" s="102"/>
      <c r="L174" s="102"/>
      <c r="M174" s="102"/>
      <c r="N174" s="102">
        <v>7.92525e-5</v>
      </c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>
        <f t="shared" si="7"/>
        <v>0.000451278</v>
      </c>
      <c r="Z174" s="102"/>
      <c r="AA174" s="102"/>
      <c r="AB174" s="102"/>
      <c r="AC174" s="102"/>
      <c r="AD174" s="102">
        <v>0.000451278</v>
      </c>
      <c r="AE174" s="102"/>
    </row>
    <row r="175" ht="18" customHeight="true" spans="1:31">
      <c r="A175" s="105"/>
      <c r="B175" s="104" t="s">
        <v>8</v>
      </c>
      <c r="C175" s="102">
        <v>0.000659661</v>
      </c>
      <c r="D175" s="102">
        <f t="shared" si="6"/>
        <v>0.0006454545</v>
      </c>
      <c r="E175" s="102">
        <v>0.000313647</v>
      </c>
      <c r="F175" s="102"/>
      <c r="G175" s="102">
        <v>0.0002689725</v>
      </c>
      <c r="H175" s="102"/>
      <c r="I175" s="102"/>
      <c r="J175" s="102"/>
      <c r="K175" s="102"/>
      <c r="L175" s="102">
        <v>6.2835e-5</v>
      </c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</row>
    <row r="176" ht="18" customHeight="true" spans="1:31">
      <c r="A176" s="105"/>
      <c r="B176" s="104" t="s">
        <v>5</v>
      </c>
      <c r="C176" s="102">
        <v>0.4441954485</v>
      </c>
      <c r="D176" s="102">
        <f t="shared" si="6"/>
        <v>0.413459532</v>
      </c>
      <c r="E176" s="102">
        <v>0.1116788595</v>
      </c>
      <c r="F176" s="102">
        <v>0.074652216</v>
      </c>
      <c r="G176" s="102">
        <v>0.1508831115</v>
      </c>
      <c r="H176" s="102">
        <v>0.0042727575</v>
      </c>
      <c r="I176" s="102">
        <v>0.0335432055</v>
      </c>
      <c r="J176" s="102"/>
      <c r="K176" s="102"/>
      <c r="L176" s="102">
        <v>0.0170674905</v>
      </c>
      <c r="M176" s="102">
        <v>0.0052040985</v>
      </c>
      <c r="N176" s="102">
        <v>0.015698085</v>
      </c>
      <c r="O176" s="102">
        <v>0.0001508925</v>
      </c>
      <c r="P176" s="102"/>
      <c r="Q176" s="102"/>
      <c r="R176" s="102"/>
      <c r="S176" s="102">
        <v>0.0003088155</v>
      </c>
      <c r="T176" s="102"/>
      <c r="U176" s="102"/>
      <c r="V176" s="102"/>
      <c r="W176" s="102"/>
      <c r="X176" s="102"/>
      <c r="Y176" s="102">
        <f t="shared" si="7"/>
        <v>0.0307359165</v>
      </c>
      <c r="Z176" s="102">
        <v>0.029531442</v>
      </c>
      <c r="AA176" s="102">
        <v>0.000616713</v>
      </c>
      <c r="AB176" s="102">
        <v>0.000150174</v>
      </c>
      <c r="AC176" s="102">
        <v>0.0004375875</v>
      </c>
      <c r="AD176" s="102"/>
      <c r="AE176" s="102"/>
    </row>
    <row r="177" ht="18" customHeight="true" spans="1:31">
      <c r="A177" s="105"/>
      <c r="B177" s="104" t="s">
        <v>14</v>
      </c>
      <c r="C177" s="102">
        <v>0.0486783495</v>
      </c>
      <c r="D177" s="102">
        <f t="shared" si="6"/>
        <v>0.010730289</v>
      </c>
      <c r="E177" s="102">
        <v>0.001757004</v>
      </c>
      <c r="F177" s="102">
        <v>0.000216468</v>
      </c>
      <c r="G177" s="102">
        <v>0.0041469705</v>
      </c>
      <c r="H177" s="102"/>
      <c r="I177" s="102">
        <v>0.0018508425</v>
      </c>
      <c r="J177" s="102"/>
      <c r="K177" s="102"/>
      <c r="L177" s="102">
        <v>0.000120018</v>
      </c>
      <c r="M177" s="102">
        <v>0.002412444</v>
      </c>
      <c r="N177" s="102">
        <v>0.000226542</v>
      </c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>
        <f t="shared" si="7"/>
        <v>0.0379395585</v>
      </c>
      <c r="Z177" s="102">
        <v>0.031654575</v>
      </c>
      <c r="AA177" s="102">
        <v>0.005292207</v>
      </c>
      <c r="AB177" s="102"/>
      <c r="AC177" s="102">
        <v>0.0009927765</v>
      </c>
      <c r="AD177" s="102"/>
      <c r="AE177" s="102"/>
    </row>
    <row r="178" ht="18" customHeight="true" spans="1:31">
      <c r="A178" s="105"/>
      <c r="B178" s="104" t="s">
        <v>7</v>
      </c>
      <c r="C178" s="102">
        <v>0.020608224</v>
      </c>
      <c r="D178" s="102">
        <f t="shared" si="6"/>
        <v>0.018130668</v>
      </c>
      <c r="E178" s="102">
        <v>0.002894166</v>
      </c>
      <c r="F178" s="102">
        <v>0.002862435</v>
      </c>
      <c r="G178" s="102">
        <v>0.010011801</v>
      </c>
      <c r="H178" s="102">
        <v>6.41235e-5</v>
      </c>
      <c r="I178" s="102">
        <v>0.001098312</v>
      </c>
      <c r="J178" s="102"/>
      <c r="K178" s="102"/>
      <c r="L178" s="102">
        <v>0.000225279</v>
      </c>
      <c r="M178" s="102">
        <v>0.0001708965</v>
      </c>
      <c r="N178" s="102">
        <v>0.000738309</v>
      </c>
      <c r="O178" s="102"/>
      <c r="P178" s="102"/>
      <c r="Q178" s="102"/>
      <c r="R178" s="102"/>
      <c r="S178" s="102">
        <v>6.5346e-5</v>
      </c>
      <c r="T178" s="102"/>
      <c r="U178" s="102"/>
      <c r="V178" s="102"/>
      <c r="W178" s="102"/>
      <c r="X178" s="102"/>
      <c r="Y178" s="102">
        <f t="shared" si="7"/>
        <v>0.0024578925</v>
      </c>
      <c r="Z178" s="102">
        <v>0.0023737065</v>
      </c>
      <c r="AA178" s="102">
        <v>8.4186e-5</v>
      </c>
      <c r="AB178" s="102"/>
      <c r="AC178" s="102"/>
      <c r="AD178" s="102"/>
      <c r="AE178" s="102"/>
    </row>
    <row r="179" ht="18" customHeight="true" spans="1:31">
      <c r="A179" s="106"/>
      <c r="B179" s="104" t="s">
        <v>4</v>
      </c>
      <c r="C179" s="102">
        <v>1.206862812</v>
      </c>
      <c r="D179" s="102">
        <f t="shared" si="6"/>
        <v>0.9506115735</v>
      </c>
      <c r="E179" s="102">
        <v>0.1719481065</v>
      </c>
      <c r="F179" s="102">
        <v>0.1351965075</v>
      </c>
      <c r="G179" s="102">
        <v>0.324459681</v>
      </c>
      <c r="H179" s="102">
        <v>0.0174209235</v>
      </c>
      <c r="I179" s="102">
        <v>0.090956997</v>
      </c>
      <c r="J179" s="102"/>
      <c r="K179" s="102"/>
      <c r="L179" s="102">
        <v>0.0424306545</v>
      </c>
      <c r="M179" s="102">
        <v>0.1038174645</v>
      </c>
      <c r="N179" s="102">
        <v>0.054824913</v>
      </c>
      <c r="O179" s="102">
        <v>0.0079530945</v>
      </c>
      <c r="P179" s="102"/>
      <c r="Q179" s="102"/>
      <c r="R179" s="102"/>
      <c r="S179" s="102">
        <v>0.0016032315</v>
      </c>
      <c r="T179" s="102"/>
      <c r="U179" s="102"/>
      <c r="V179" s="102"/>
      <c r="W179" s="102"/>
      <c r="X179" s="102"/>
      <c r="Y179" s="102">
        <f t="shared" si="7"/>
        <v>0.2562512385</v>
      </c>
      <c r="Z179" s="102">
        <v>0.2327310375</v>
      </c>
      <c r="AA179" s="102">
        <v>0.011870112</v>
      </c>
      <c r="AB179" s="102">
        <v>0.0039461145</v>
      </c>
      <c r="AC179" s="102">
        <v>0.0055987695</v>
      </c>
      <c r="AD179" s="102">
        <v>0.002105205</v>
      </c>
      <c r="AE179" s="102"/>
    </row>
    <row r="180" ht="18" customHeight="true" spans="1:31">
      <c r="A180" s="103" t="s">
        <v>30</v>
      </c>
      <c r="B180" s="104" t="s">
        <v>6</v>
      </c>
      <c r="C180" s="102">
        <v>0.8271936195</v>
      </c>
      <c r="D180" s="102">
        <f t="shared" si="6"/>
        <v>0.6957477705</v>
      </c>
      <c r="E180" s="102">
        <v>0.239267409</v>
      </c>
      <c r="F180" s="102">
        <v>0.1434060495</v>
      </c>
      <c r="G180" s="102">
        <v>0.0294145485</v>
      </c>
      <c r="H180" s="102">
        <v>0.0072499215</v>
      </c>
      <c r="I180" s="102"/>
      <c r="J180" s="102"/>
      <c r="K180" s="102">
        <v>0.0042973335</v>
      </c>
      <c r="L180" s="102">
        <v>0.0400450635</v>
      </c>
      <c r="M180" s="102">
        <v>0.1093212885</v>
      </c>
      <c r="N180" s="102">
        <v>0.0973544505</v>
      </c>
      <c r="O180" s="102">
        <v>0.0184729365</v>
      </c>
      <c r="P180" s="102">
        <v>0.004801935</v>
      </c>
      <c r="Q180" s="102"/>
      <c r="R180" s="102"/>
      <c r="S180" s="102"/>
      <c r="T180" s="102">
        <v>0.001493814</v>
      </c>
      <c r="U180" s="102"/>
      <c r="V180" s="102"/>
      <c r="W180" s="102">
        <v>0.0006230205</v>
      </c>
      <c r="X180" s="102"/>
      <c r="Y180" s="102">
        <f t="shared" si="7"/>
        <v>0.131414973</v>
      </c>
      <c r="Z180" s="102">
        <v>0.117707883</v>
      </c>
      <c r="AA180" s="102">
        <v>0.0059456535</v>
      </c>
      <c r="AB180" s="102">
        <v>0.007246902</v>
      </c>
      <c r="AC180" s="102">
        <v>0.0005145345</v>
      </c>
      <c r="AD180" s="102"/>
      <c r="AE180" s="102"/>
    </row>
    <row r="181" ht="18" customHeight="true" spans="1:31">
      <c r="A181" s="105"/>
      <c r="B181" s="104" t="s">
        <v>10</v>
      </c>
      <c r="C181" s="102">
        <v>0.3730165335</v>
      </c>
      <c r="D181" s="102">
        <f t="shared" si="6"/>
        <v>0.2380913835</v>
      </c>
      <c r="E181" s="102">
        <v>0.022075827</v>
      </c>
      <c r="F181" s="102">
        <v>0.005200962</v>
      </c>
      <c r="G181" s="102">
        <v>0.002354991</v>
      </c>
      <c r="H181" s="102">
        <v>0.0007076355</v>
      </c>
      <c r="I181" s="102"/>
      <c r="J181" s="102"/>
      <c r="K181" s="102">
        <v>0.000755253</v>
      </c>
      <c r="L181" s="102">
        <v>0.0058548465</v>
      </c>
      <c r="M181" s="102">
        <v>0.1896410295</v>
      </c>
      <c r="N181" s="102">
        <v>0.004012425</v>
      </c>
      <c r="O181" s="102">
        <v>0.007376223</v>
      </c>
      <c r="P181" s="102"/>
      <c r="Q181" s="102"/>
      <c r="R181" s="102"/>
      <c r="S181" s="102"/>
      <c r="T181" s="102"/>
      <c r="U181" s="102"/>
      <c r="V181" s="102"/>
      <c r="W181" s="102">
        <v>0.000112191</v>
      </c>
      <c r="X181" s="102"/>
      <c r="Y181" s="102">
        <f t="shared" si="7"/>
        <v>0.134872287</v>
      </c>
      <c r="Z181" s="102">
        <v>0.0858454005</v>
      </c>
      <c r="AA181" s="102">
        <v>0.0340353645</v>
      </c>
      <c r="AB181" s="102">
        <v>0.0149039745</v>
      </c>
      <c r="AC181" s="102">
        <v>8.75475e-5</v>
      </c>
      <c r="AD181" s="102"/>
      <c r="AE181" s="102"/>
    </row>
    <row r="182" ht="18" customHeight="true" spans="1:31">
      <c r="A182" s="105"/>
      <c r="B182" s="104" t="s">
        <v>13</v>
      </c>
      <c r="C182" s="102">
        <v>0.50138865</v>
      </c>
      <c r="D182" s="102">
        <f t="shared" si="6"/>
        <v>0.1701936825</v>
      </c>
      <c r="E182" s="102">
        <v>0.0330813465</v>
      </c>
      <c r="F182" s="102">
        <v>0.010358478</v>
      </c>
      <c r="G182" s="102">
        <v>0.0021882675</v>
      </c>
      <c r="H182" s="102">
        <v>0.000456468</v>
      </c>
      <c r="I182" s="102"/>
      <c r="J182" s="102"/>
      <c r="K182" s="102">
        <v>0.0029971755</v>
      </c>
      <c r="L182" s="102">
        <v>0.0029529015</v>
      </c>
      <c r="M182" s="102">
        <v>0.071083044</v>
      </c>
      <c r="N182" s="102">
        <v>0.0304149075</v>
      </c>
      <c r="O182" s="102">
        <v>0.0081363975</v>
      </c>
      <c r="P182" s="102">
        <v>0.002344104</v>
      </c>
      <c r="Q182" s="102"/>
      <c r="R182" s="102"/>
      <c r="S182" s="102">
        <v>0.005400762</v>
      </c>
      <c r="T182" s="102">
        <v>0.000565692</v>
      </c>
      <c r="U182" s="102"/>
      <c r="V182" s="102">
        <v>0.0002141385</v>
      </c>
      <c r="W182" s="102"/>
      <c r="X182" s="102"/>
      <c r="Y182" s="102">
        <f t="shared" si="7"/>
        <v>0.3311937045</v>
      </c>
      <c r="Z182" s="102">
        <v>0.252847761</v>
      </c>
      <c r="AA182" s="102">
        <v>0.040340763</v>
      </c>
      <c r="AB182" s="102">
        <v>0.036671283</v>
      </c>
      <c r="AC182" s="102">
        <v>0.0012796785</v>
      </c>
      <c r="AD182" s="102">
        <v>5.4219e-5</v>
      </c>
      <c r="AE182" s="102"/>
    </row>
    <row r="183" ht="18" customHeight="true" spans="1:31">
      <c r="A183" s="105"/>
      <c r="B183" s="104" t="s">
        <v>15</v>
      </c>
      <c r="C183" s="102">
        <v>0.18448842</v>
      </c>
      <c r="D183" s="102">
        <f t="shared" si="6"/>
        <v>0.070719996</v>
      </c>
      <c r="E183" s="102">
        <v>0.011223054</v>
      </c>
      <c r="F183" s="102">
        <v>0.0049251105</v>
      </c>
      <c r="G183" s="102">
        <v>0.000761094</v>
      </c>
      <c r="H183" s="102">
        <v>0.0004500675</v>
      </c>
      <c r="I183" s="102"/>
      <c r="J183" s="102"/>
      <c r="K183" s="102">
        <v>0.0010602</v>
      </c>
      <c r="L183" s="102">
        <v>0.0012084045</v>
      </c>
      <c r="M183" s="102">
        <v>0.0313273575</v>
      </c>
      <c r="N183" s="102">
        <v>0.0098636265</v>
      </c>
      <c r="O183" s="102">
        <v>0.001301181</v>
      </c>
      <c r="P183" s="102">
        <v>0.001526334</v>
      </c>
      <c r="Q183" s="102"/>
      <c r="R183" s="102"/>
      <c r="S183" s="102">
        <v>0.0004972605</v>
      </c>
      <c r="T183" s="102">
        <v>0.005964198</v>
      </c>
      <c r="U183" s="102"/>
      <c r="V183" s="102">
        <v>0.000326847</v>
      </c>
      <c r="W183" s="102"/>
      <c r="X183" s="102">
        <v>0.000285261</v>
      </c>
      <c r="Y183" s="102">
        <f t="shared" si="7"/>
        <v>0.113756742</v>
      </c>
      <c r="Z183" s="102">
        <v>0.054613155</v>
      </c>
      <c r="AA183" s="102">
        <v>0.006816249</v>
      </c>
      <c r="AB183" s="102">
        <v>0.049702116</v>
      </c>
      <c r="AC183" s="102">
        <v>0.002545419</v>
      </c>
      <c r="AD183" s="102">
        <v>7.9803e-5</v>
      </c>
      <c r="AE183" s="102"/>
    </row>
    <row r="184" ht="18" customHeight="true" spans="1:31">
      <c r="A184" s="105"/>
      <c r="B184" s="104" t="s">
        <v>12</v>
      </c>
      <c r="C184" s="102">
        <v>0.002357673</v>
      </c>
      <c r="D184" s="102">
        <f t="shared" si="6"/>
        <v>0.001236636</v>
      </c>
      <c r="E184" s="102"/>
      <c r="F184" s="102">
        <v>0.0006150525</v>
      </c>
      <c r="G184" s="102"/>
      <c r="H184" s="102"/>
      <c r="I184" s="102"/>
      <c r="J184" s="102"/>
      <c r="K184" s="102"/>
      <c r="L184" s="102"/>
      <c r="M184" s="102">
        <v>9.3576e-5</v>
      </c>
      <c r="N184" s="102"/>
      <c r="O184" s="102"/>
      <c r="P184" s="102"/>
      <c r="Q184" s="102"/>
      <c r="R184" s="102"/>
      <c r="S184" s="102"/>
      <c r="T184" s="102">
        <v>0.0005280075</v>
      </c>
      <c r="U184" s="102"/>
      <c r="V184" s="102"/>
      <c r="W184" s="102"/>
      <c r="X184" s="102"/>
      <c r="Y184" s="102">
        <f t="shared" si="7"/>
        <v>0.001120605</v>
      </c>
      <c r="Z184" s="102"/>
      <c r="AA184" s="102"/>
      <c r="AB184" s="102">
        <v>0.001120605</v>
      </c>
      <c r="AC184" s="102"/>
      <c r="AD184" s="102"/>
      <c r="AE184" s="102"/>
    </row>
    <row r="185" ht="18" customHeight="true" spans="1:31">
      <c r="A185" s="105"/>
      <c r="B185" s="104" t="s">
        <v>5</v>
      </c>
      <c r="C185" s="102">
        <v>1.2902834475</v>
      </c>
      <c r="D185" s="102">
        <f t="shared" si="6"/>
        <v>1.179684924</v>
      </c>
      <c r="E185" s="102">
        <v>0.4677897825</v>
      </c>
      <c r="F185" s="102">
        <v>0.2474734695</v>
      </c>
      <c r="G185" s="102">
        <v>0.0263319855</v>
      </c>
      <c r="H185" s="102">
        <v>0.013733214</v>
      </c>
      <c r="I185" s="102"/>
      <c r="J185" s="102"/>
      <c r="K185" s="102">
        <v>0.0091389795</v>
      </c>
      <c r="L185" s="102">
        <v>0.011519115</v>
      </c>
      <c r="M185" s="102">
        <v>0.182523414</v>
      </c>
      <c r="N185" s="102">
        <v>0.1983568305</v>
      </c>
      <c r="O185" s="102">
        <v>0.0116041905</v>
      </c>
      <c r="P185" s="102">
        <v>0.006743418</v>
      </c>
      <c r="Q185" s="102"/>
      <c r="R185" s="102"/>
      <c r="S185" s="102">
        <v>0.000343143</v>
      </c>
      <c r="T185" s="102">
        <v>0.001878339</v>
      </c>
      <c r="U185" s="102"/>
      <c r="V185" s="102">
        <v>0.0001945905</v>
      </c>
      <c r="W185" s="102">
        <v>0.0016310805</v>
      </c>
      <c r="X185" s="102">
        <v>0.000423372</v>
      </c>
      <c r="Y185" s="102">
        <f t="shared" si="7"/>
        <v>0.110560602</v>
      </c>
      <c r="Z185" s="102">
        <v>0.0797760825</v>
      </c>
      <c r="AA185" s="102">
        <v>0.010179966</v>
      </c>
      <c r="AB185" s="102">
        <v>0.020009001</v>
      </c>
      <c r="AC185" s="102">
        <v>0.0004439505</v>
      </c>
      <c r="AD185" s="102">
        <v>0.000151602</v>
      </c>
      <c r="AE185" s="102"/>
    </row>
    <row r="186" ht="18" customHeight="true" spans="1:31">
      <c r="A186" s="105"/>
      <c r="B186" s="104" t="s">
        <v>14</v>
      </c>
      <c r="C186" s="102">
        <v>0.034268901</v>
      </c>
      <c r="D186" s="102">
        <f t="shared" si="6"/>
        <v>0.0023418375</v>
      </c>
      <c r="E186" s="102">
        <v>0.00048882</v>
      </c>
      <c r="F186" s="102">
        <v>8.4168e-5</v>
      </c>
      <c r="G186" s="102"/>
      <c r="H186" s="102"/>
      <c r="I186" s="102"/>
      <c r="J186" s="102"/>
      <c r="K186" s="102"/>
      <c r="L186" s="102"/>
      <c r="M186" s="102">
        <v>0.001698717</v>
      </c>
      <c r="N186" s="102">
        <v>7.01325e-5</v>
      </c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>
        <f t="shared" si="7"/>
        <v>0.031899558</v>
      </c>
      <c r="Z186" s="102">
        <v>0.024329718</v>
      </c>
      <c r="AA186" s="102">
        <v>0.006055248</v>
      </c>
      <c r="AB186" s="102">
        <v>0.001514592</v>
      </c>
      <c r="AC186" s="102"/>
      <c r="AD186" s="102"/>
      <c r="AE186" s="102"/>
    </row>
    <row r="187" ht="18" customHeight="true" spans="1:31">
      <c r="A187" s="105"/>
      <c r="B187" s="104" t="s">
        <v>7</v>
      </c>
      <c r="C187" s="102">
        <v>0.032261652</v>
      </c>
      <c r="D187" s="102">
        <f t="shared" si="6"/>
        <v>0.0263232375</v>
      </c>
      <c r="E187" s="102">
        <v>0.01220325</v>
      </c>
      <c r="F187" s="102">
        <v>0.002332833</v>
      </c>
      <c r="G187" s="102">
        <v>0.0007222125</v>
      </c>
      <c r="H187" s="102">
        <v>0.0003860595</v>
      </c>
      <c r="I187" s="102"/>
      <c r="J187" s="102"/>
      <c r="K187" s="102">
        <v>0.0018092445</v>
      </c>
      <c r="L187" s="102">
        <v>0.0002316255</v>
      </c>
      <c r="M187" s="102">
        <v>0.005806875</v>
      </c>
      <c r="N187" s="102">
        <v>0.0025701855</v>
      </c>
      <c r="O187" s="102">
        <v>0.0001711635</v>
      </c>
      <c r="P187" s="102">
        <v>8.97885e-5</v>
      </c>
      <c r="Q187" s="102"/>
      <c r="R187" s="102"/>
      <c r="S187" s="102"/>
      <c r="T187" s="102"/>
      <c r="U187" s="102"/>
      <c r="V187" s="102"/>
      <c r="W187" s="102"/>
      <c r="X187" s="102"/>
      <c r="Y187" s="102">
        <f t="shared" si="7"/>
        <v>0.005937492</v>
      </c>
      <c r="Z187" s="102">
        <v>0.0035368335</v>
      </c>
      <c r="AA187" s="102">
        <v>0.0001257645</v>
      </c>
      <c r="AB187" s="102">
        <v>0.002274894</v>
      </c>
      <c r="AC187" s="102"/>
      <c r="AD187" s="102"/>
      <c r="AE187" s="102"/>
    </row>
    <row r="188" ht="18" customHeight="true" spans="1:31">
      <c r="A188" s="106"/>
      <c r="B188" s="104" t="s">
        <v>4</v>
      </c>
      <c r="C188" s="102">
        <v>3.2452588965</v>
      </c>
      <c r="D188" s="102">
        <f t="shared" si="6"/>
        <v>2.3844318555</v>
      </c>
      <c r="E188" s="102">
        <v>0.786129489</v>
      </c>
      <c r="F188" s="102">
        <v>0.414396123</v>
      </c>
      <c r="G188" s="102">
        <v>0.061773099</v>
      </c>
      <c r="H188" s="102">
        <v>0.022983366</v>
      </c>
      <c r="I188" s="102"/>
      <c r="J188" s="102"/>
      <c r="K188" s="102">
        <v>0.020065077</v>
      </c>
      <c r="L188" s="102">
        <v>0.0618325335</v>
      </c>
      <c r="M188" s="102">
        <v>0.5914953015</v>
      </c>
      <c r="N188" s="102">
        <v>0.34264299</v>
      </c>
      <c r="O188" s="102">
        <v>0.047062092</v>
      </c>
      <c r="P188" s="102">
        <v>0.0155055795</v>
      </c>
      <c r="Q188" s="102"/>
      <c r="R188" s="102"/>
      <c r="S188" s="102">
        <v>0.0062864985</v>
      </c>
      <c r="T188" s="102">
        <v>0.010430973</v>
      </c>
      <c r="U188" s="102"/>
      <c r="V188" s="102">
        <v>0.0007408785</v>
      </c>
      <c r="W188" s="102">
        <v>0.002379222</v>
      </c>
      <c r="X188" s="102">
        <v>0.000708633</v>
      </c>
      <c r="Y188" s="102">
        <f t="shared" si="7"/>
        <v>0.8607891045</v>
      </c>
      <c r="Z188" s="102">
        <v>0.6186568335</v>
      </c>
      <c r="AA188" s="102">
        <v>0.1034990085</v>
      </c>
      <c r="AB188" s="102">
        <v>0.1334433675</v>
      </c>
      <c r="AC188" s="102">
        <v>0.00487113</v>
      </c>
      <c r="AD188" s="102">
        <v>0.000318765</v>
      </c>
      <c r="AE188" s="102"/>
    </row>
    <row r="189" ht="18" customHeight="true" spans="1:31">
      <c r="A189" s="103" t="s">
        <v>31</v>
      </c>
      <c r="B189" s="104" t="s">
        <v>6</v>
      </c>
      <c r="C189" s="102">
        <v>0.6998939205</v>
      </c>
      <c r="D189" s="102">
        <f t="shared" si="6"/>
        <v>0.5632184955</v>
      </c>
      <c r="E189" s="102">
        <v>0.2189378505</v>
      </c>
      <c r="F189" s="102">
        <v>0.18129531</v>
      </c>
      <c r="G189" s="102">
        <v>0.0072678675</v>
      </c>
      <c r="H189" s="102"/>
      <c r="I189" s="102"/>
      <c r="J189" s="102"/>
      <c r="K189" s="102"/>
      <c r="L189" s="102">
        <v>0.0406137225</v>
      </c>
      <c r="M189" s="102">
        <v>0.048660291</v>
      </c>
      <c r="N189" s="102">
        <v>0.0542041875</v>
      </c>
      <c r="O189" s="102">
        <v>0.004780632</v>
      </c>
      <c r="P189" s="102">
        <v>0.001329171</v>
      </c>
      <c r="Q189" s="102"/>
      <c r="R189" s="102"/>
      <c r="S189" s="102">
        <v>5.80395e-5</v>
      </c>
      <c r="T189" s="102">
        <v>0.005527065</v>
      </c>
      <c r="U189" s="102">
        <v>7.91835e-5</v>
      </c>
      <c r="V189" s="102">
        <v>0.0004651755</v>
      </c>
      <c r="W189" s="102"/>
      <c r="X189" s="102"/>
      <c r="Y189" s="102">
        <f t="shared" si="7"/>
        <v>0.136659198</v>
      </c>
      <c r="Z189" s="102">
        <v>0.1176197385</v>
      </c>
      <c r="AA189" s="102">
        <v>0.0132750945</v>
      </c>
      <c r="AB189" s="102">
        <v>0.005380218</v>
      </c>
      <c r="AC189" s="102">
        <v>0.000384147</v>
      </c>
      <c r="AD189" s="102"/>
      <c r="AE189" s="102"/>
    </row>
    <row r="190" ht="18" customHeight="true" spans="1:31">
      <c r="A190" s="105"/>
      <c r="B190" s="104" t="s">
        <v>10</v>
      </c>
      <c r="C190" s="102">
        <v>0.098561223</v>
      </c>
      <c r="D190" s="102">
        <f t="shared" si="6"/>
        <v>0.0553356735</v>
      </c>
      <c r="E190" s="102">
        <v>0.0075662175</v>
      </c>
      <c r="F190" s="102">
        <v>0.003829272</v>
      </c>
      <c r="G190" s="102"/>
      <c r="H190" s="102"/>
      <c r="I190" s="102"/>
      <c r="J190" s="102"/>
      <c r="K190" s="102"/>
      <c r="L190" s="102">
        <v>0.0032582985</v>
      </c>
      <c r="M190" s="102">
        <v>0.033304389</v>
      </c>
      <c r="N190" s="102">
        <v>0.0002255205</v>
      </c>
      <c r="O190" s="102">
        <v>0.007151976</v>
      </c>
      <c r="P190" s="102"/>
      <c r="Q190" s="102"/>
      <c r="R190" s="102"/>
      <c r="S190" s="102"/>
      <c r="T190" s="102"/>
      <c r="U190" s="102"/>
      <c r="V190" s="102"/>
      <c r="W190" s="102"/>
      <c r="X190" s="102"/>
      <c r="Y190" s="102">
        <f t="shared" si="7"/>
        <v>0.04318743</v>
      </c>
      <c r="Z190" s="102">
        <v>0.0330576015</v>
      </c>
      <c r="AA190" s="102">
        <v>0.0053552775</v>
      </c>
      <c r="AB190" s="102">
        <v>0.004774551</v>
      </c>
      <c r="AC190" s="102"/>
      <c r="AD190" s="102"/>
      <c r="AE190" s="102"/>
    </row>
    <row r="191" ht="18" customHeight="true" spans="1:31">
      <c r="A191" s="105"/>
      <c r="B191" s="104" t="s">
        <v>13</v>
      </c>
      <c r="C191" s="102">
        <v>0.4195826325</v>
      </c>
      <c r="D191" s="102">
        <f t="shared" si="6"/>
        <v>0.20594391</v>
      </c>
      <c r="E191" s="102">
        <v>0.0744133035</v>
      </c>
      <c r="F191" s="102">
        <v>0.065662059</v>
      </c>
      <c r="G191" s="102">
        <v>0.003844758</v>
      </c>
      <c r="H191" s="102"/>
      <c r="I191" s="102"/>
      <c r="J191" s="102"/>
      <c r="K191" s="102"/>
      <c r="L191" s="102">
        <v>0.0109635705</v>
      </c>
      <c r="M191" s="102">
        <v>0.0326641005</v>
      </c>
      <c r="N191" s="102">
        <v>0.0087733575</v>
      </c>
      <c r="O191" s="102">
        <v>0.0053842275</v>
      </c>
      <c r="P191" s="102">
        <v>0.00167979</v>
      </c>
      <c r="Q191" s="102"/>
      <c r="R191" s="102"/>
      <c r="S191" s="102">
        <v>6.67005e-5</v>
      </c>
      <c r="T191" s="102">
        <v>0.0023837265</v>
      </c>
      <c r="U191" s="102"/>
      <c r="V191" s="102">
        <v>0.0001083165</v>
      </c>
      <c r="W191" s="102"/>
      <c r="X191" s="102"/>
      <c r="Y191" s="102">
        <f t="shared" si="7"/>
        <v>0.2136196125</v>
      </c>
      <c r="Z191" s="102">
        <v>0.159950892</v>
      </c>
      <c r="AA191" s="102">
        <v>0.03779076</v>
      </c>
      <c r="AB191" s="102">
        <v>0.0148351695</v>
      </c>
      <c r="AC191" s="102">
        <v>0.001042791</v>
      </c>
      <c r="AD191" s="102"/>
      <c r="AE191" s="102"/>
    </row>
    <row r="192" ht="18" customHeight="true" spans="1:31">
      <c r="A192" s="105"/>
      <c r="B192" s="104" t="s">
        <v>15</v>
      </c>
      <c r="C192" s="102">
        <v>0.200863272</v>
      </c>
      <c r="D192" s="102">
        <f t="shared" si="6"/>
        <v>0.0968855055</v>
      </c>
      <c r="E192" s="102">
        <v>0.037197381</v>
      </c>
      <c r="F192" s="102">
        <v>0.0182988795</v>
      </c>
      <c r="G192" s="102">
        <v>0.0003799215</v>
      </c>
      <c r="H192" s="102"/>
      <c r="I192" s="102"/>
      <c r="J192" s="102"/>
      <c r="K192" s="102"/>
      <c r="L192" s="102">
        <v>0.0043047855</v>
      </c>
      <c r="M192" s="102">
        <v>0.0142313025</v>
      </c>
      <c r="N192" s="102">
        <v>0.005081439</v>
      </c>
      <c r="O192" s="102">
        <v>0.00266208</v>
      </c>
      <c r="P192" s="102">
        <v>8.38755e-5</v>
      </c>
      <c r="Q192" s="102"/>
      <c r="R192" s="102"/>
      <c r="S192" s="102">
        <v>0.0005377665</v>
      </c>
      <c r="T192" s="102">
        <v>0.012301704</v>
      </c>
      <c r="U192" s="102"/>
      <c r="V192" s="102">
        <v>0.0018063705</v>
      </c>
      <c r="W192" s="102"/>
      <c r="X192" s="102"/>
      <c r="Y192" s="102">
        <f t="shared" si="7"/>
        <v>0.1039253205</v>
      </c>
      <c r="Z192" s="102">
        <v>0.0636433125</v>
      </c>
      <c r="AA192" s="102">
        <v>0.010135233</v>
      </c>
      <c r="AB192" s="102">
        <v>0.022975776</v>
      </c>
      <c r="AC192" s="102">
        <v>0.007170999</v>
      </c>
      <c r="AD192" s="102"/>
      <c r="AE192" s="102"/>
    </row>
    <row r="193" ht="18" customHeight="true" spans="1:31">
      <c r="A193" s="105"/>
      <c r="B193" s="104" t="s">
        <v>12</v>
      </c>
      <c r="C193" s="102">
        <v>7.47435e-5</v>
      </c>
      <c r="D193" s="102">
        <f t="shared" si="6"/>
        <v>6.92775e-5</v>
      </c>
      <c r="E193" s="102">
        <v>6.92775e-5</v>
      </c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</row>
    <row r="194" ht="18" customHeight="true" spans="1:31">
      <c r="A194" s="105"/>
      <c r="B194" s="104" t="s">
        <v>8</v>
      </c>
      <c r="C194" s="102">
        <v>0.0014187795</v>
      </c>
      <c r="D194" s="102">
        <f t="shared" si="6"/>
        <v>0.001335069</v>
      </c>
      <c r="E194" s="102"/>
      <c r="F194" s="102">
        <v>0.001335069</v>
      </c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</row>
    <row r="195" ht="18" customHeight="true" spans="1:31">
      <c r="A195" s="105"/>
      <c r="B195" s="104" t="s">
        <v>9</v>
      </c>
      <c r="C195" s="102">
        <v>0.0001092495</v>
      </c>
      <c r="D195" s="102">
        <f t="shared" si="6"/>
        <v>9.23025e-5</v>
      </c>
      <c r="E195" s="102"/>
      <c r="F195" s="102"/>
      <c r="G195" s="102"/>
      <c r="H195" s="102"/>
      <c r="I195" s="102"/>
      <c r="J195" s="102"/>
      <c r="K195" s="102"/>
      <c r="L195" s="102"/>
      <c r="M195" s="102">
        <v>9.23025e-5</v>
      </c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</row>
    <row r="196" ht="18" customHeight="true" spans="1:31">
      <c r="A196" s="105"/>
      <c r="B196" s="104" t="s">
        <v>5</v>
      </c>
      <c r="C196" s="102">
        <v>1.669407927</v>
      </c>
      <c r="D196" s="102">
        <f t="shared" si="6"/>
        <v>1.5460961355</v>
      </c>
      <c r="E196" s="102">
        <v>1.000388256</v>
      </c>
      <c r="F196" s="102">
        <v>0.286243053</v>
      </c>
      <c r="G196" s="102">
        <v>0.005760045</v>
      </c>
      <c r="H196" s="102"/>
      <c r="I196" s="102"/>
      <c r="J196" s="102"/>
      <c r="K196" s="102"/>
      <c r="L196" s="102">
        <v>0.087970296</v>
      </c>
      <c r="M196" s="102">
        <v>0.0803995695</v>
      </c>
      <c r="N196" s="102">
        <v>0.06686106</v>
      </c>
      <c r="O196" s="102">
        <v>0.0085442835</v>
      </c>
      <c r="P196" s="102">
        <v>0.000186561</v>
      </c>
      <c r="Q196" s="102"/>
      <c r="R196" s="102"/>
      <c r="S196" s="102">
        <v>0.0009591765</v>
      </c>
      <c r="T196" s="102">
        <v>0.0077303145</v>
      </c>
      <c r="U196" s="102">
        <v>0.0002323275</v>
      </c>
      <c r="V196" s="102">
        <v>0.0006531</v>
      </c>
      <c r="W196" s="102"/>
      <c r="X196" s="102">
        <v>0.000168093</v>
      </c>
      <c r="Y196" s="102">
        <f t="shared" si="7"/>
        <v>0.123296115</v>
      </c>
      <c r="Z196" s="102">
        <v>0.100069083</v>
      </c>
      <c r="AA196" s="102">
        <v>0.0153718755</v>
      </c>
      <c r="AB196" s="102">
        <v>0.006321252</v>
      </c>
      <c r="AC196" s="102">
        <v>0.0015339045</v>
      </c>
      <c r="AD196" s="102"/>
      <c r="AE196" s="102"/>
    </row>
    <row r="197" ht="18" customHeight="true" spans="1:31">
      <c r="A197" s="105"/>
      <c r="B197" s="104" t="s">
        <v>14</v>
      </c>
      <c r="C197" s="102">
        <v>0.1776627285</v>
      </c>
      <c r="D197" s="102">
        <f t="shared" si="6"/>
        <v>0.037297062</v>
      </c>
      <c r="E197" s="102">
        <v>0.0157525245</v>
      </c>
      <c r="F197" s="102">
        <v>0.0066522945</v>
      </c>
      <c r="G197" s="102"/>
      <c r="H197" s="102"/>
      <c r="I197" s="102"/>
      <c r="J197" s="102"/>
      <c r="K197" s="102"/>
      <c r="L197" s="102">
        <v>0.0010000275</v>
      </c>
      <c r="M197" s="102">
        <v>0.012245871</v>
      </c>
      <c r="N197" s="102"/>
      <c r="O197" s="102">
        <v>0.000274143</v>
      </c>
      <c r="P197" s="102">
        <v>0.000456558</v>
      </c>
      <c r="Q197" s="102"/>
      <c r="R197" s="102"/>
      <c r="S197" s="102"/>
      <c r="T197" s="102">
        <v>0.0006924</v>
      </c>
      <c r="U197" s="102"/>
      <c r="V197" s="102">
        <v>0.0002232435</v>
      </c>
      <c r="W197" s="102"/>
      <c r="X197" s="102"/>
      <c r="Y197" s="102">
        <f t="shared" si="7"/>
        <v>0.1403173245</v>
      </c>
      <c r="Z197" s="102">
        <v>0.117451077</v>
      </c>
      <c r="AA197" s="102">
        <v>0.0197530605</v>
      </c>
      <c r="AB197" s="102">
        <v>0.0023953635</v>
      </c>
      <c r="AC197" s="102">
        <v>0.0007178235</v>
      </c>
      <c r="AD197" s="102"/>
      <c r="AE197" s="102"/>
    </row>
    <row r="198" ht="18" customHeight="true" spans="1:31">
      <c r="A198" s="105"/>
      <c r="B198" s="104" t="s">
        <v>7</v>
      </c>
      <c r="C198" s="102">
        <v>0.055329897</v>
      </c>
      <c r="D198" s="102">
        <f t="shared" si="6"/>
        <v>0.0448092045</v>
      </c>
      <c r="E198" s="102">
        <v>0.0283320015</v>
      </c>
      <c r="F198" s="102">
        <v>0.007464813</v>
      </c>
      <c r="G198" s="102">
        <v>0.000562365</v>
      </c>
      <c r="H198" s="102"/>
      <c r="I198" s="102"/>
      <c r="J198" s="102"/>
      <c r="K198" s="102">
        <v>0.0001632795</v>
      </c>
      <c r="L198" s="102">
        <v>0.001497225</v>
      </c>
      <c r="M198" s="102">
        <v>0.0042413805</v>
      </c>
      <c r="N198" s="102">
        <v>0.00182022</v>
      </c>
      <c r="O198" s="102">
        <v>0.0005038965</v>
      </c>
      <c r="P198" s="102">
        <v>8.22705e-5</v>
      </c>
      <c r="Q198" s="102"/>
      <c r="R198" s="102"/>
      <c r="S198" s="102"/>
      <c r="T198" s="102">
        <v>0.000141753</v>
      </c>
      <c r="U198" s="102"/>
      <c r="V198" s="102"/>
      <c r="W198" s="102"/>
      <c r="X198" s="102"/>
      <c r="Y198" s="102">
        <f t="shared" si="7"/>
        <v>0.0104917875</v>
      </c>
      <c r="Z198" s="102">
        <v>0.0086146215</v>
      </c>
      <c r="AA198" s="102">
        <v>0.001280628</v>
      </c>
      <c r="AB198" s="102">
        <v>0.000596538</v>
      </c>
      <c r="AC198" s="102"/>
      <c r="AD198" s="102"/>
      <c r="AE198" s="102"/>
    </row>
    <row r="199" ht="18" customHeight="true" spans="1:31">
      <c r="A199" s="106"/>
      <c r="B199" s="104" t="s">
        <v>4</v>
      </c>
      <c r="C199" s="102">
        <v>3.322904373</v>
      </c>
      <c r="D199" s="102">
        <f t="shared" si="6"/>
        <v>2.5512776475</v>
      </c>
      <c r="E199" s="102">
        <v>1.3826569125</v>
      </c>
      <c r="F199" s="102">
        <v>0.57078075</v>
      </c>
      <c r="G199" s="102">
        <v>0.017814957</v>
      </c>
      <c r="H199" s="102"/>
      <c r="I199" s="102"/>
      <c r="J199" s="102"/>
      <c r="K199" s="102">
        <v>0.00019089</v>
      </c>
      <c r="L199" s="102">
        <v>0.1496143215</v>
      </c>
      <c r="M199" s="102">
        <v>0.2258392065</v>
      </c>
      <c r="N199" s="102">
        <v>0.1369657845</v>
      </c>
      <c r="O199" s="102">
        <v>0.029339661</v>
      </c>
      <c r="P199" s="102">
        <v>0.003818226</v>
      </c>
      <c r="Q199" s="102"/>
      <c r="R199" s="102"/>
      <c r="S199" s="102">
        <v>0.00166986</v>
      </c>
      <c r="T199" s="102">
        <v>0.0287886105</v>
      </c>
      <c r="U199" s="102">
        <v>0.000332028</v>
      </c>
      <c r="V199" s="102">
        <v>0.003256206</v>
      </c>
      <c r="W199" s="102"/>
      <c r="X199" s="102">
        <v>0.000210234</v>
      </c>
      <c r="Y199" s="102">
        <f t="shared" si="7"/>
        <v>0.7715964615</v>
      </c>
      <c r="Z199" s="102">
        <v>0.600465678</v>
      </c>
      <c r="AA199" s="102">
        <v>0.102961929</v>
      </c>
      <c r="AB199" s="102">
        <v>0.0572807205</v>
      </c>
      <c r="AC199" s="102">
        <v>0.010888134</v>
      </c>
      <c r="AD199" s="102"/>
      <c r="AE199" s="102"/>
    </row>
    <row r="200" ht="18" customHeight="true" spans="1:31">
      <c r="A200" s="103" t="s">
        <v>32</v>
      </c>
      <c r="B200" s="104" t="s">
        <v>11</v>
      </c>
      <c r="C200" s="102">
        <v>0.063265491</v>
      </c>
      <c r="D200" s="102">
        <f t="shared" si="6"/>
        <v>0.0143531925</v>
      </c>
      <c r="E200" s="102"/>
      <c r="F200" s="102">
        <v>0.0143531925</v>
      </c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>
        <f t="shared" si="7"/>
        <v>0.0488660265</v>
      </c>
      <c r="Z200" s="102">
        <v>0.0302973765</v>
      </c>
      <c r="AA200" s="102"/>
      <c r="AB200" s="102">
        <v>0.01404477</v>
      </c>
      <c r="AC200" s="102">
        <v>0.00452388</v>
      </c>
      <c r="AD200" s="102"/>
      <c r="AE200" s="102"/>
    </row>
    <row r="201" ht="18" customHeight="true" spans="1:31">
      <c r="A201" s="105"/>
      <c r="B201" s="104" t="s">
        <v>6</v>
      </c>
      <c r="C201" s="102">
        <v>0.6883147755</v>
      </c>
      <c r="D201" s="102">
        <f t="shared" ref="D201:D264" si="8">SUM(E201:X201)</f>
        <v>0.4929490875</v>
      </c>
      <c r="E201" s="102">
        <v>0.061079004</v>
      </c>
      <c r="F201" s="102">
        <v>0.2219990445</v>
      </c>
      <c r="G201" s="102">
        <v>0.0477810135</v>
      </c>
      <c r="H201" s="102">
        <v>0.0003624555</v>
      </c>
      <c r="I201" s="102">
        <v>0.0683862915</v>
      </c>
      <c r="J201" s="102"/>
      <c r="K201" s="102">
        <v>0.0008423445</v>
      </c>
      <c r="L201" s="102">
        <v>0.006907557</v>
      </c>
      <c r="M201" s="102">
        <v>0.020352858</v>
      </c>
      <c r="N201" s="102">
        <v>0.06035295</v>
      </c>
      <c r="O201" s="102">
        <v>0.002619741</v>
      </c>
      <c r="P201" s="102">
        <v>0.0001608435</v>
      </c>
      <c r="Q201" s="102"/>
      <c r="R201" s="102"/>
      <c r="S201" s="102">
        <v>0.0008920065</v>
      </c>
      <c r="T201" s="102">
        <v>0.000932148</v>
      </c>
      <c r="U201" s="102"/>
      <c r="V201" s="102">
        <v>0.00028083</v>
      </c>
      <c r="W201" s="102"/>
      <c r="X201" s="102"/>
      <c r="Y201" s="102">
        <f t="shared" ref="Y201:Y264" si="9">SUM(Z201:AD201)</f>
        <v>0.195292674</v>
      </c>
      <c r="Z201" s="102">
        <v>0.0535074225</v>
      </c>
      <c r="AA201" s="102"/>
      <c r="AB201" s="102">
        <v>0.1290865125</v>
      </c>
      <c r="AC201" s="102">
        <v>0.012698739</v>
      </c>
      <c r="AD201" s="102"/>
      <c r="AE201" s="102"/>
    </row>
    <row r="202" ht="18" customHeight="true" spans="1:31">
      <c r="A202" s="105"/>
      <c r="B202" s="104" t="s">
        <v>10</v>
      </c>
      <c r="C202" s="102">
        <v>0.085748073</v>
      </c>
      <c r="D202" s="102">
        <f t="shared" si="8"/>
        <v>0.055307712</v>
      </c>
      <c r="E202" s="102">
        <v>0.0016598745</v>
      </c>
      <c r="F202" s="102">
        <v>0.01013196</v>
      </c>
      <c r="G202" s="102">
        <v>0.0013173075</v>
      </c>
      <c r="H202" s="102"/>
      <c r="I202" s="102">
        <v>0.001023078</v>
      </c>
      <c r="J202" s="102"/>
      <c r="K202" s="102"/>
      <c r="L202" s="102"/>
      <c r="M202" s="102">
        <v>0.0319167105</v>
      </c>
      <c r="N202" s="102">
        <v>0.002767647</v>
      </c>
      <c r="O202" s="102">
        <v>0.0064911345</v>
      </c>
      <c r="P202" s="102"/>
      <c r="Q202" s="102"/>
      <c r="R202" s="102"/>
      <c r="S202" s="102"/>
      <c r="T202" s="102"/>
      <c r="U202" s="102"/>
      <c r="V202" s="102"/>
      <c r="W202" s="102"/>
      <c r="X202" s="102"/>
      <c r="Y202" s="102">
        <f t="shared" si="9"/>
        <v>0.030440361</v>
      </c>
      <c r="Z202" s="102">
        <v>0.0243047055</v>
      </c>
      <c r="AA202" s="102"/>
      <c r="AB202" s="102">
        <v>0.0037740105</v>
      </c>
      <c r="AC202" s="102">
        <v>0.002361645</v>
      </c>
      <c r="AD202" s="102"/>
      <c r="AE202" s="102"/>
    </row>
    <row r="203" ht="18" customHeight="true" spans="1:31">
      <c r="A203" s="105"/>
      <c r="B203" s="104" t="s">
        <v>13</v>
      </c>
      <c r="C203" s="102">
        <v>0.414227598</v>
      </c>
      <c r="D203" s="102">
        <f t="shared" si="8"/>
        <v>0.1056932175</v>
      </c>
      <c r="E203" s="102">
        <v>0.009206547</v>
      </c>
      <c r="F203" s="102">
        <v>0.048351834</v>
      </c>
      <c r="G203" s="102">
        <v>0.006139134</v>
      </c>
      <c r="H203" s="102"/>
      <c r="I203" s="102">
        <v>0.0068836755</v>
      </c>
      <c r="J203" s="102"/>
      <c r="K203" s="102">
        <v>0.000118803</v>
      </c>
      <c r="L203" s="102"/>
      <c r="M203" s="102">
        <v>0.0199997295</v>
      </c>
      <c r="N203" s="102">
        <v>0.0095812455</v>
      </c>
      <c r="O203" s="102">
        <v>0.004411578</v>
      </c>
      <c r="P203" s="102">
        <v>6.05355e-5</v>
      </c>
      <c r="Q203" s="102"/>
      <c r="R203" s="102"/>
      <c r="S203" s="102">
        <v>6.23295e-5</v>
      </c>
      <c r="T203" s="102">
        <v>5.92695e-5</v>
      </c>
      <c r="U203" s="102">
        <v>0.000246102</v>
      </c>
      <c r="V203" s="102">
        <v>0.00036438</v>
      </c>
      <c r="W203" s="102"/>
      <c r="X203" s="102">
        <v>0.0002080545</v>
      </c>
      <c r="Y203" s="102">
        <f t="shared" si="9"/>
        <v>0.308520273</v>
      </c>
      <c r="Z203" s="102">
        <v>0.2006330715</v>
      </c>
      <c r="AA203" s="102"/>
      <c r="AB203" s="102">
        <v>0.085586346</v>
      </c>
      <c r="AC203" s="102">
        <v>0.0223008555</v>
      </c>
      <c r="AD203" s="102"/>
      <c r="AE203" s="102"/>
    </row>
    <row r="204" ht="18" customHeight="true" spans="1:31">
      <c r="A204" s="105"/>
      <c r="B204" s="104" t="s">
        <v>15</v>
      </c>
      <c r="C204" s="102">
        <v>0.8821827135</v>
      </c>
      <c r="D204" s="102">
        <f t="shared" si="8"/>
        <v>0.0667316175</v>
      </c>
      <c r="E204" s="102">
        <v>0.0055206825</v>
      </c>
      <c r="F204" s="102">
        <v>0.030507717</v>
      </c>
      <c r="G204" s="102">
        <v>0.0021086055</v>
      </c>
      <c r="H204" s="102"/>
      <c r="I204" s="102">
        <v>0.0063299145</v>
      </c>
      <c r="J204" s="102"/>
      <c r="K204" s="102">
        <v>0.000218268</v>
      </c>
      <c r="L204" s="102"/>
      <c r="M204" s="102">
        <v>0.0098517285</v>
      </c>
      <c r="N204" s="102">
        <v>0.0042190965</v>
      </c>
      <c r="O204" s="102">
        <v>0.001927941</v>
      </c>
      <c r="P204" s="102">
        <v>6.4902e-5</v>
      </c>
      <c r="Q204" s="102"/>
      <c r="R204" s="102"/>
      <c r="S204" s="102"/>
      <c r="T204" s="102">
        <v>0.0005084535</v>
      </c>
      <c r="U204" s="102">
        <v>0.0035031525</v>
      </c>
      <c r="V204" s="102">
        <v>0.001550517</v>
      </c>
      <c r="W204" s="102"/>
      <c r="X204" s="102">
        <v>0.000420639</v>
      </c>
      <c r="Y204" s="102">
        <f t="shared" si="9"/>
        <v>0.8154091755</v>
      </c>
      <c r="Z204" s="102">
        <v>0.499374912</v>
      </c>
      <c r="AA204" s="102"/>
      <c r="AB204" s="102">
        <v>0.282786804</v>
      </c>
      <c r="AC204" s="102">
        <v>0.0332474595</v>
      </c>
      <c r="AD204" s="102"/>
      <c r="AE204" s="102"/>
    </row>
    <row r="205" ht="18" customHeight="true" spans="1:31">
      <c r="A205" s="105"/>
      <c r="B205" s="104" t="s">
        <v>12</v>
      </c>
      <c r="C205" s="102">
        <v>0.0101554875</v>
      </c>
      <c r="D205" s="102">
        <f t="shared" si="8"/>
        <v>0.001042596</v>
      </c>
      <c r="E205" s="102"/>
      <c r="F205" s="102">
        <v>0.0001818045</v>
      </c>
      <c r="G205" s="102">
        <v>0.0002870085</v>
      </c>
      <c r="H205" s="102"/>
      <c r="I205" s="102">
        <v>0.0003499815</v>
      </c>
      <c r="J205" s="102"/>
      <c r="K205" s="102"/>
      <c r="L205" s="102"/>
      <c r="M205" s="102">
        <v>0.0002238015</v>
      </c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>
        <f t="shared" si="9"/>
        <v>0.0090134025</v>
      </c>
      <c r="Z205" s="102">
        <v>0.0031839255</v>
      </c>
      <c r="AA205" s="102"/>
      <c r="AB205" s="102">
        <v>0.005829477</v>
      </c>
      <c r="AC205" s="102"/>
      <c r="AD205" s="102"/>
      <c r="AE205" s="102"/>
    </row>
    <row r="206" ht="18" customHeight="true" spans="1:31">
      <c r="A206" s="105"/>
      <c r="B206" s="104" t="s">
        <v>8</v>
      </c>
      <c r="C206" s="102">
        <v>0.021734979</v>
      </c>
      <c r="D206" s="102">
        <f t="shared" si="8"/>
        <v>0.0172920855</v>
      </c>
      <c r="E206" s="102">
        <v>0.008999976</v>
      </c>
      <c r="F206" s="102">
        <v>0.002938809</v>
      </c>
      <c r="G206" s="102">
        <v>0.0050026635</v>
      </c>
      <c r="H206" s="102"/>
      <c r="I206" s="102">
        <v>0.0001634595</v>
      </c>
      <c r="J206" s="102"/>
      <c r="K206" s="102"/>
      <c r="L206" s="102"/>
      <c r="M206" s="102"/>
      <c r="N206" s="102">
        <v>0.0001871775</v>
      </c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>
        <f t="shared" si="9"/>
        <v>0.0044428935</v>
      </c>
      <c r="Z206" s="102">
        <v>0.002712366</v>
      </c>
      <c r="AA206" s="102"/>
      <c r="AB206" s="102">
        <v>0.0009805605</v>
      </c>
      <c r="AC206" s="102">
        <v>0.000749967</v>
      </c>
      <c r="AD206" s="102"/>
      <c r="AE206" s="102"/>
    </row>
    <row r="207" ht="18" customHeight="true" spans="1:31">
      <c r="A207" s="105"/>
      <c r="B207" s="104" t="s">
        <v>9</v>
      </c>
      <c r="C207" s="102">
        <v>0.0010472505</v>
      </c>
      <c r="D207" s="102">
        <f t="shared" si="8"/>
        <v>0.0001228785</v>
      </c>
      <c r="E207" s="102"/>
      <c r="F207" s="102">
        <v>0.0001228785</v>
      </c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>
        <f t="shared" si="9"/>
        <v>0.000920394</v>
      </c>
      <c r="Z207" s="102">
        <v>0.000920394</v>
      </c>
      <c r="AA207" s="102"/>
      <c r="AB207" s="102"/>
      <c r="AC207" s="102"/>
      <c r="AD207" s="102"/>
      <c r="AE207" s="102"/>
    </row>
    <row r="208" ht="18" customHeight="true" spans="1:31">
      <c r="A208" s="105"/>
      <c r="B208" s="104" t="s">
        <v>5</v>
      </c>
      <c r="C208" s="102">
        <v>0.831502353</v>
      </c>
      <c r="D208" s="102">
        <f t="shared" si="8"/>
        <v>0.6813357225</v>
      </c>
      <c r="E208" s="102">
        <v>0.157329039</v>
      </c>
      <c r="F208" s="102">
        <v>0.261461895</v>
      </c>
      <c r="G208" s="102">
        <v>0.141934335</v>
      </c>
      <c r="H208" s="102">
        <v>0.007905135</v>
      </c>
      <c r="I208" s="102">
        <v>0.036579267</v>
      </c>
      <c r="J208" s="102"/>
      <c r="K208" s="102"/>
      <c r="L208" s="102">
        <v>0.002284986</v>
      </c>
      <c r="M208" s="102">
        <v>0.016771515</v>
      </c>
      <c r="N208" s="102">
        <v>0.0509747505</v>
      </c>
      <c r="O208" s="102">
        <v>0.0027058065</v>
      </c>
      <c r="P208" s="102"/>
      <c r="Q208" s="102"/>
      <c r="R208" s="102"/>
      <c r="S208" s="102">
        <v>0.0011763</v>
      </c>
      <c r="T208" s="102">
        <v>0.0008166255</v>
      </c>
      <c r="U208" s="102">
        <v>0.000640263</v>
      </c>
      <c r="V208" s="102">
        <v>0.0006890385</v>
      </c>
      <c r="W208" s="102"/>
      <c r="X208" s="102">
        <v>6.67665e-5</v>
      </c>
      <c r="Y208" s="102">
        <f t="shared" si="9"/>
        <v>0.150160902</v>
      </c>
      <c r="Z208" s="102">
        <v>0.0695690775</v>
      </c>
      <c r="AA208" s="102"/>
      <c r="AB208" s="102">
        <v>0.068654982</v>
      </c>
      <c r="AC208" s="102">
        <v>0.0119368425</v>
      </c>
      <c r="AD208" s="102"/>
      <c r="AE208" s="102"/>
    </row>
    <row r="209" ht="18" customHeight="true" spans="1:31">
      <c r="A209" s="105"/>
      <c r="B209" s="104" t="s">
        <v>14</v>
      </c>
      <c r="C209" s="102">
        <v>0.0803021175</v>
      </c>
      <c r="D209" s="102">
        <f t="shared" si="8"/>
        <v>0.005557812</v>
      </c>
      <c r="E209" s="102">
        <v>0.000193326</v>
      </c>
      <c r="F209" s="102">
        <v>0.001983993</v>
      </c>
      <c r="G209" s="102">
        <v>0.0002487</v>
      </c>
      <c r="H209" s="102"/>
      <c r="I209" s="102">
        <v>0.0003291465</v>
      </c>
      <c r="J209" s="102"/>
      <c r="K209" s="102"/>
      <c r="L209" s="102"/>
      <c r="M209" s="102">
        <v>0.00238545</v>
      </c>
      <c r="N209" s="102">
        <v>7.18155e-5</v>
      </c>
      <c r="O209" s="102">
        <v>0.000345381</v>
      </c>
      <c r="P209" s="102"/>
      <c r="Q209" s="102"/>
      <c r="R209" s="102"/>
      <c r="S209" s="102"/>
      <c r="T209" s="102"/>
      <c r="U209" s="102"/>
      <c r="V209" s="102"/>
      <c r="W209" s="102"/>
      <c r="X209" s="102"/>
      <c r="Y209" s="102">
        <f t="shared" si="9"/>
        <v>0.074722296</v>
      </c>
      <c r="Z209" s="102">
        <v>0.0513672285</v>
      </c>
      <c r="AA209" s="102"/>
      <c r="AB209" s="102">
        <v>0.011924418</v>
      </c>
      <c r="AC209" s="102">
        <v>0.0114306495</v>
      </c>
      <c r="AD209" s="102"/>
      <c r="AE209" s="102"/>
    </row>
    <row r="210" ht="18" customHeight="true" spans="1:31">
      <c r="A210" s="105"/>
      <c r="B210" s="104" t="s">
        <v>7</v>
      </c>
      <c r="C210" s="102">
        <v>0.0531717165</v>
      </c>
      <c r="D210" s="102">
        <f t="shared" si="8"/>
        <v>0.037190304</v>
      </c>
      <c r="E210" s="102">
        <v>0.003612009</v>
      </c>
      <c r="F210" s="102">
        <v>0.0150401865</v>
      </c>
      <c r="G210" s="102">
        <v>0.001931358</v>
      </c>
      <c r="H210" s="102">
        <v>0.000509964</v>
      </c>
      <c r="I210" s="102">
        <v>0.004712205</v>
      </c>
      <c r="J210" s="102"/>
      <c r="K210" s="102">
        <v>0.0018011415</v>
      </c>
      <c r="L210" s="102">
        <v>0.0001776705</v>
      </c>
      <c r="M210" s="102">
        <v>0.003040587</v>
      </c>
      <c r="N210" s="102">
        <v>0.004579656</v>
      </c>
      <c r="O210" s="102">
        <v>0.00155274</v>
      </c>
      <c r="P210" s="102"/>
      <c r="Q210" s="102"/>
      <c r="R210" s="102"/>
      <c r="S210" s="102">
        <v>7.4775e-5</v>
      </c>
      <c r="T210" s="102">
        <v>0.0001580115</v>
      </c>
      <c r="U210" s="102"/>
      <c r="V210" s="102"/>
      <c r="W210" s="102"/>
      <c r="X210" s="102"/>
      <c r="Y210" s="102">
        <f t="shared" si="9"/>
        <v>0.0159814125</v>
      </c>
      <c r="Z210" s="102">
        <v>0.00895713</v>
      </c>
      <c r="AA210" s="102"/>
      <c r="AB210" s="102">
        <v>0.005138439</v>
      </c>
      <c r="AC210" s="102">
        <v>0.0018858435</v>
      </c>
      <c r="AD210" s="102"/>
      <c r="AE210" s="102"/>
    </row>
    <row r="211" ht="18" customHeight="true" spans="1:31">
      <c r="A211" s="106"/>
      <c r="B211" s="104" t="s">
        <v>4</v>
      </c>
      <c r="C211" s="102">
        <v>3.131652555</v>
      </c>
      <c r="D211" s="102">
        <f t="shared" si="8"/>
        <v>1.477849263</v>
      </c>
      <c r="E211" s="102">
        <v>0.247600458</v>
      </c>
      <c r="F211" s="102">
        <v>0.6070733145</v>
      </c>
      <c r="G211" s="102">
        <v>0.2068003755</v>
      </c>
      <c r="H211" s="102">
        <v>0.0087819405</v>
      </c>
      <c r="I211" s="102">
        <v>0.124757019</v>
      </c>
      <c r="J211" s="102"/>
      <c r="K211" s="102">
        <v>0.002985813</v>
      </c>
      <c r="L211" s="102">
        <v>0.0094026135</v>
      </c>
      <c r="M211" s="102">
        <v>0.10454238</v>
      </c>
      <c r="N211" s="102">
        <v>0.132760743</v>
      </c>
      <c r="O211" s="102">
        <v>0.020054322</v>
      </c>
      <c r="P211" s="102">
        <v>0.0002867535</v>
      </c>
      <c r="Q211" s="102"/>
      <c r="R211" s="102"/>
      <c r="S211" s="102">
        <v>0.002224653</v>
      </c>
      <c r="T211" s="102">
        <v>0.0024965175</v>
      </c>
      <c r="U211" s="102">
        <v>0.0044296755</v>
      </c>
      <c r="V211" s="102">
        <v>0.002919732</v>
      </c>
      <c r="W211" s="102"/>
      <c r="X211" s="102">
        <v>0.0007329525</v>
      </c>
      <c r="Y211" s="102">
        <f t="shared" si="9"/>
        <v>1.653803292</v>
      </c>
      <c r="Z211" s="102">
        <v>0.9448276095</v>
      </c>
      <c r="AA211" s="102"/>
      <c r="AB211" s="102">
        <v>0.6078063195</v>
      </c>
      <c r="AC211" s="102">
        <v>0.101169363</v>
      </c>
      <c r="AD211" s="102"/>
      <c r="AE211" s="102"/>
    </row>
    <row r="212" ht="18" customHeight="true" spans="1:31">
      <c r="A212" s="103" t="s">
        <v>33</v>
      </c>
      <c r="B212" s="104" t="s">
        <v>11</v>
      </c>
      <c r="C212" s="102">
        <v>0.000879975</v>
      </c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>
        <f t="shared" si="9"/>
        <v>0.000855405</v>
      </c>
      <c r="Z212" s="102"/>
      <c r="AA212" s="102"/>
      <c r="AB212" s="102">
        <v>0.000855405</v>
      </c>
      <c r="AC212" s="102"/>
      <c r="AD212" s="102"/>
      <c r="AE212" s="102"/>
    </row>
    <row r="213" ht="18" customHeight="true" spans="1:31">
      <c r="A213" s="105"/>
      <c r="B213" s="104" t="s">
        <v>6</v>
      </c>
      <c r="C213" s="102">
        <v>0.8384187165</v>
      </c>
      <c r="D213" s="102">
        <f t="shared" si="8"/>
        <v>0.699284709</v>
      </c>
      <c r="E213" s="102">
        <v>0.1855684185</v>
      </c>
      <c r="F213" s="102">
        <v>0.050979282</v>
      </c>
      <c r="G213" s="102">
        <v>0.163134663</v>
      </c>
      <c r="H213" s="102">
        <v>0.04068423</v>
      </c>
      <c r="I213" s="102"/>
      <c r="J213" s="102"/>
      <c r="K213" s="102">
        <v>0.0397370565</v>
      </c>
      <c r="L213" s="102">
        <v>0.111770271</v>
      </c>
      <c r="M213" s="102">
        <v>0.030184398</v>
      </c>
      <c r="N213" s="102">
        <v>0.070225077</v>
      </c>
      <c r="O213" s="102">
        <v>0.006488358</v>
      </c>
      <c r="P213" s="102"/>
      <c r="Q213" s="102"/>
      <c r="R213" s="102"/>
      <c r="S213" s="102">
        <v>0.000512955</v>
      </c>
      <c r="T213" s="102"/>
      <c r="U213" s="102"/>
      <c r="V213" s="102"/>
      <c r="W213" s="102"/>
      <c r="X213" s="102"/>
      <c r="Y213" s="102">
        <f t="shared" si="9"/>
        <v>0.1390566585</v>
      </c>
      <c r="Z213" s="102">
        <v>0.119142564</v>
      </c>
      <c r="AA213" s="102">
        <v>0.006181128</v>
      </c>
      <c r="AB213" s="102">
        <v>0.013300431</v>
      </c>
      <c r="AC213" s="102">
        <v>0.0004325355</v>
      </c>
      <c r="AD213" s="102"/>
      <c r="AE213" s="102"/>
    </row>
    <row r="214" ht="18" customHeight="true" spans="1:31">
      <c r="A214" s="105"/>
      <c r="B214" s="104" t="s">
        <v>10</v>
      </c>
      <c r="C214" s="102">
        <v>0.291773706</v>
      </c>
      <c r="D214" s="102">
        <f t="shared" si="8"/>
        <v>0.2411667075</v>
      </c>
      <c r="E214" s="102">
        <v>0.0072147165</v>
      </c>
      <c r="F214" s="102">
        <v>0.001968399</v>
      </c>
      <c r="G214" s="102">
        <v>0.0080949615</v>
      </c>
      <c r="H214" s="102">
        <v>0.0002958435</v>
      </c>
      <c r="I214" s="102"/>
      <c r="J214" s="102"/>
      <c r="K214" s="102">
        <v>0.001420653</v>
      </c>
      <c r="L214" s="102">
        <v>0.002052444</v>
      </c>
      <c r="M214" s="102">
        <v>0.2175944565</v>
      </c>
      <c r="N214" s="102">
        <v>0.0005866785</v>
      </c>
      <c r="O214" s="102">
        <v>0.001762221</v>
      </c>
      <c r="P214" s="102"/>
      <c r="Q214" s="102"/>
      <c r="R214" s="102"/>
      <c r="S214" s="102">
        <v>0.000176334</v>
      </c>
      <c r="T214" s="102"/>
      <c r="U214" s="102"/>
      <c r="V214" s="102"/>
      <c r="W214" s="102"/>
      <c r="X214" s="102"/>
      <c r="Y214" s="102">
        <f t="shared" si="9"/>
        <v>0.0505285065</v>
      </c>
      <c r="Z214" s="102">
        <v>0.037383126</v>
      </c>
      <c r="AA214" s="102">
        <v>0.006724851</v>
      </c>
      <c r="AB214" s="102">
        <v>0.0052571025</v>
      </c>
      <c r="AC214" s="102">
        <v>0.001163427</v>
      </c>
      <c r="AD214" s="102"/>
      <c r="AE214" s="102"/>
    </row>
    <row r="215" ht="18" customHeight="true" spans="1:31">
      <c r="A215" s="105"/>
      <c r="B215" s="104" t="s">
        <v>13</v>
      </c>
      <c r="C215" s="102">
        <v>0.693100605</v>
      </c>
      <c r="D215" s="102">
        <f t="shared" si="8"/>
        <v>0.2894080695</v>
      </c>
      <c r="E215" s="102">
        <v>0.0501830265</v>
      </c>
      <c r="F215" s="102">
        <v>0.0068861625</v>
      </c>
      <c r="G215" s="102">
        <v>0.0646393605</v>
      </c>
      <c r="H215" s="102">
        <v>0.02058507</v>
      </c>
      <c r="I215" s="102">
        <v>0.0010914255</v>
      </c>
      <c r="J215" s="102"/>
      <c r="K215" s="102">
        <v>0.0097550175</v>
      </c>
      <c r="L215" s="102">
        <v>0.019591314</v>
      </c>
      <c r="M215" s="102">
        <v>0.0879688905</v>
      </c>
      <c r="N215" s="102">
        <v>0.015257289</v>
      </c>
      <c r="O215" s="102">
        <v>0.0119212365</v>
      </c>
      <c r="P215" s="102"/>
      <c r="Q215" s="102"/>
      <c r="R215" s="102"/>
      <c r="S215" s="102">
        <v>0.001529277</v>
      </c>
      <c r="T215" s="102"/>
      <c r="U215" s="102"/>
      <c r="V215" s="102"/>
      <c r="W215" s="102"/>
      <c r="X215" s="102"/>
      <c r="Y215" s="102">
        <f t="shared" si="9"/>
        <v>0.4036709385</v>
      </c>
      <c r="Z215" s="102">
        <v>0.3092541285</v>
      </c>
      <c r="AA215" s="102">
        <v>0.0620734695</v>
      </c>
      <c r="AB215" s="102">
        <v>0.0298675695</v>
      </c>
      <c r="AC215" s="102">
        <v>0.002475771</v>
      </c>
      <c r="AD215" s="102"/>
      <c r="AE215" s="102"/>
    </row>
    <row r="216" ht="18" customHeight="true" spans="1:31">
      <c r="A216" s="105"/>
      <c r="B216" s="104" t="s">
        <v>15</v>
      </c>
      <c r="C216" s="102">
        <v>0.3092034375</v>
      </c>
      <c r="D216" s="102">
        <f t="shared" si="8"/>
        <v>0.084093051</v>
      </c>
      <c r="E216" s="102">
        <v>0.0145931805</v>
      </c>
      <c r="F216" s="102">
        <v>0.0026523435</v>
      </c>
      <c r="G216" s="102">
        <v>0.029460468</v>
      </c>
      <c r="H216" s="102">
        <v>0.0048092655</v>
      </c>
      <c r="I216" s="102">
        <v>0.0007605135</v>
      </c>
      <c r="J216" s="102"/>
      <c r="K216" s="102">
        <v>0.00278136</v>
      </c>
      <c r="L216" s="102">
        <v>0.0047997075</v>
      </c>
      <c r="M216" s="102">
        <v>0.020430531</v>
      </c>
      <c r="N216" s="102">
        <v>0.001392417</v>
      </c>
      <c r="O216" s="102">
        <v>0.001606473</v>
      </c>
      <c r="P216" s="102"/>
      <c r="Q216" s="102"/>
      <c r="R216" s="102"/>
      <c r="S216" s="102">
        <v>0.0006597345</v>
      </c>
      <c r="T216" s="102"/>
      <c r="U216" s="102"/>
      <c r="V216" s="102"/>
      <c r="W216" s="102"/>
      <c r="X216" s="102">
        <v>0.000147057</v>
      </c>
      <c r="Y216" s="102">
        <f t="shared" si="9"/>
        <v>0.225110367</v>
      </c>
      <c r="Z216" s="102">
        <v>0.1177037715</v>
      </c>
      <c r="AA216" s="102">
        <v>0.033466674</v>
      </c>
      <c r="AB216" s="102">
        <v>0.055345365</v>
      </c>
      <c r="AC216" s="102">
        <v>0.0185945565</v>
      </c>
      <c r="AD216" s="102"/>
      <c r="AE216" s="102"/>
    </row>
    <row r="217" ht="18" customHeight="true" spans="1:31">
      <c r="A217" s="105"/>
      <c r="B217" s="104" t="s">
        <v>8</v>
      </c>
      <c r="C217" s="102">
        <v>0.0097763445</v>
      </c>
      <c r="D217" s="102">
        <f t="shared" si="8"/>
        <v>0.002228856</v>
      </c>
      <c r="E217" s="102">
        <v>0.0001690635</v>
      </c>
      <c r="F217" s="102">
        <v>0.001655361</v>
      </c>
      <c r="G217" s="102">
        <v>0.0001988145</v>
      </c>
      <c r="H217" s="102"/>
      <c r="I217" s="102"/>
      <c r="J217" s="102"/>
      <c r="K217" s="102"/>
      <c r="L217" s="102"/>
      <c r="M217" s="102"/>
      <c r="N217" s="102"/>
      <c r="O217" s="102">
        <v>0.000205617</v>
      </c>
      <c r="P217" s="102"/>
      <c r="Q217" s="102"/>
      <c r="R217" s="102"/>
      <c r="S217" s="102"/>
      <c r="T217" s="102"/>
      <c r="U217" s="102"/>
      <c r="V217" s="102"/>
      <c r="W217" s="102"/>
      <c r="X217" s="102"/>
      <c r="Y217" s="102">
        <f t="shared" si="9"/>
        <v>0.007546158</v>
      </c>
      <c r="Z217" s="102">
        <v>0.007546158</v>
      </c>
      <c r="AA217" s="102"/>
      <c r="AB217" s="102"/>
      <c r="AC217" s="102"/>
      <c r="AD217" s="102"/>
      <c r="AE217" s="102"/>
    </row>
    <row r="218" ht="18" customHeight="true" spans="1:31">
      <c r="A218" s="105"/>
      <c r="B218" s="104" t="s">
        <v>9</v>
      </c>
      <c r="C218" s="102">
        <v>0.003832971</v>
      </c>
      <c r="D218" s="102">
        <f t="shared" si="8"/>
        <v>0.0004493385</v>
      </c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>
        <v>0.0004493385</v>
      </c>
      <c r="P218" s="102"/>
      <c r="Q218" s="102"/>
      <c r="R218" s="102"/>
      <c r="S218" s="102"/>
      <c r="T218" s="102"/>
      <c r="U218" s="102"/>
      <c r="V218" s="102"/>
      <c r="W218" s="102"/>
      <c r="X218" s="102"/>
      <c r="Y218" s="102">
        <f t="shared" si="9"/>
        <v>0.0033651015</v>
      </c>
      <c r="Z218" s="102">
        <v>0.0033651015</v>
      </c>
      <c r="AA218" s="102"/>
      <c r="AB218" s="102"/>
      <c r="AC218" s="102"/>
      <c r="AD218" s="102"/>
      <c r="AE218" s="102"/>
    </row>
    <row r="219" ht="18" customHeight="true" spans="1:31">
      <c r="A219" s="105"/>
      <c r="B219" s="104" t="s">
        <v>5</v>
      </c>
      <c r="C219" s="102">
        <v>1.0157009175</v>
      </c>
      <c r="D219" s="102">
        <f t="shared" si="8"/>
        <v>0.8629482015</v>
      </c>
      <c r="E219" s="102">
        <v>0.1847815665</v>
      </c>
      <c r="F219" s="102">
        <v>0.04807092</v>
      </c>
      <c r="G219" s="102">
        <v>0.3272535195</v>
      </c>
      <c r="H219" s="102">
        <v>0.117690615</v>
      </c>
      <c r="I219" s="102">
        <v>0.004817823</v>
      </c>
      <c r="J219" s="102"/>
      <c r="K219" s="102">
        <v>0.031874094</v>
      </c>
      <c r="L219" s="102">
        <v>0.063218172</v>
      </c>
      <c r="M219" s="102">
        <v>0.026598231</v>
      </c>
      <c r="N219" s="102">
        <v>0.0526452825</v>
      </c>
      <c r="O219" s="102">
        <v>0.005738445</v>
      </c>
      <c r="P219" s="102"/>
      <c r="Q219" s="102"/>
      <c r="R219" s="102"/>
      <c r="S219" s="102">
        <v>0.0001427655</v>
      </c>
      <c r="T219" s="102"/>
      <c r="U219" s="102"/>
      <c r="V219" s="102"/>
      <c r="W219" s="102"/>
      <c r="X219" s="102">
        <v>0.0001167675</v>
      </c>
      <c r="Y219" s="102">
        <f t="shared" si="9"/>
        <v>0.152746812</v>
      </c>
      <c r="Z219" s="102">
        <v>0.12125637</v>
      </c>
      <c r="AA219" s="102">
        <v>0.017311824</v>
      </c>
      <c r="AB219" s="102">
        <v>0.0133563825</v>
      </c>
      <c r="AC219" s="102">
        <v>0.0008222355</v>
      </c>
      <c r="AD219" s="102"/>
      <c r="AE219" s="102"/>
    </row>
    <row r="220" ht="18" customHeight="true" spans="1:31">
      <c r="A220" s="105"/>
      <c r="B220" s="104" t="s">
        <v>14</v>
      </c>
      <c r="C220" s="102">
        <v>0.526144623</v>
      </c>
      <c r="D220" s="102">
        <f t="shared" si="8"/>
        <v>0.092520474</v>
      </c>
      <c r="E220" s="102">
        <v>0.006360747</v>
      </c>
      <c r="F220" s="102">
        <v>0.001005768</v>
      </c>
      <c r="G220" s="102">
        <v>0.0108338265</v>
      </c>
      <c r="H220" s="102">
        <v>0.0035296155</v>
      </c>
      <c r="I220" s="102">
        <v>0.0001750245</v>
      </c>
      <c r="J220" s="102"/>
      <c r="K220" s="102">
        <v>0.00045555</v>
      </c>
      <c r="L220" s="102">
        <v>0.001580469</v>
      </c>
      <c r="M220" s="102">
        <v>0.0664571505</v>
      </c>
      <c r="N220" s="102">
        <v>0.0011895615</v>
      </c>
      <c r="O220" s="102">
        <v>0.000128235</v>
      </c>
      <c r="P220" s="102"/>
      <c r="Q220" s="102"/>
      <c r="R220" s="102"/>
      <c r="S220" s="102">
        <v>0.0008045265</v>
      </c>
      <c r="T220" s="102"/>
      <c r="U220" s="102"/>
      <c r="V220" s="102"/>
      <c r="W220" s="102"/>
      <c r="X220" s="102"/>
      <c r="Y220" s="102">
        <f t="shared" si="9"/>
        <v>0.433624149</v>
      </c>
      <c r="Z220" s="102">
        <v>0.2920342905</v>
      </c>
      <c r="AA220" s="102">
        <v>0.1204947165</v>
      </c>
      <c r="AB220" s="102">
        <v>0.0164121165</v>
      </c>
      <c r="AC220" s="102">
        <v>0.0046830255</v>
      </c>
      <c r="AD220" s="102"/>
      <c r="AE220" s="102"/>
    </row>
    <row r="221" ht="18" customHeight="true" spans="1:31">
      <c r="A221" s="105"/>
      <c r="B221" s="104" t="s">
        <v>7</v>
      </c>
      <c r="C221" s="102">
        <v>0.1191125145</v>
      </c>
      <c r="D221" s="102">
        <f t="shared" si="8"/>
        <v>0.098390835</v>
      </c>
      <c r="E221" s="102">
        <v>0.011429469</v>
      </c>
      <c r="F221" s="102">
        <v>0.0028573725</v>
      </c>
      <c r="G221" s="102">
        <v>0.0628815615</v>
      </c>
      <c r="H221" s="102">
        <v>0.0066451305</v>
      </c>
      <c r="I221" s="102">
        <v>0.0016797645</v>
      </c>
      <c r="J221" s="102"/>
      <c r="K221" s="102">
        <v>0.004443183</v>
      </c>
      <c r="L221" s="102">
        <v>0.0020636745</v>
      </c>
      <c r="M221" s="102">
        <v>0.002711595</v>
      </c>
      <c r="N221" s="102">
        <v>0.0030394215</v>
      </c>
      <c r="O221" s="102">
        <v>0.000639663</v>
      </c>
      <c r="P221" s="102"/>
      <c r="Q221" s="102"/>
      <c r="R221" s="102"/>
      <c r="S221" s="102"/>
      <c r="T221" s="102"/>
      <c r="U221" s="102"/>
      <c r="V221" s="102"/>
      <c r="W221" s="102"/>
      <c r="X221" s="102"/>
      <c r="Y221" s="102">
        <f t="shared" si="9"/>
        <v>0.0206439525</v>
      </c>
      <c r="Z221" s="102">
        <v>0.0164969385</v>
      </c>
      <c r="AA221" s="102">
        <v>0.002594037</v>
      </c>
      <c r="AB221" s="102">
        <v>0.001334724</v>
      </c>
      <c r="AC221" s="102">
        <v>0.000218253</v>
      </c>
      <c r="AD221" s="102"/>
      <c r="AE221" s="102"/>
    </row>
    <row r="222" ht="18" customHeight="true" spans="1:31">
      <c r="A222" s="106"/>
      <c r="B222" s="104" t="s">
        <v>4</v>
      </c>
      <c r="C222" s="102">
        <v>3.8079438105</v>
      </c>
      <c r="D222" s="102">
        <f t="shared" si="8"/>
        <v>2.370763032</v>
      </c>
      <c r="E222" s="102">
        <v>0.460318719</v>
      </c>
      <c r="F222" s="102">
        <v>0.1160756085</v>
      </c>
      <c r="G222" s="102">
        <v>0.666497175</v>
      </c>
      <c r="H222" s="102">
        <v>0.19423977</v>
      </c>
      <c r="I222" s="102">
        <v>0.008598168</v>
      </c>
      <c r="J222" s="102"/>
      <c r="K222" s="102">
        <v>0.090466914</v>
      </c>
      <c r="L222" s="102">
        <v>0.205076052</v>
      </c>
      <c r="M222" s="102">
        <v>0.4519452525</v>
      </c>
      <c r="N222" s="102">
        <v>0.144335727</v>
      </c>
      <c r="O222" s="102">
        <v>0.028939587</v>
      </c>
      <c r="P222" s="102"/>
      <c r="Q222" s="102"/>
      <c r="R222" s="102"/>
      <c r="S222" s="102">
        <v>0.0038646825</v>
      </c>
      <c r="T222" s="102"/>
      <c r="U222" s="102"/>
      <c r="V222" s="102"/>
      <c r="W222" s="102"/>
      <c r="X222" s="102">
        <v>0.0004053765</v>
      </c>
      <c r="Y222" s="102">
        <f t="shared" si="9"/>
        <v>1.437173949</v>
      </c>
      <c r="Z222" s="102">
        <v>1.0241824485</v>
      </c>
      <c r="AA222" s="102">
        <v>0.24887127</v>
      </c>
      <c r="AB222" s="102">
        <v>0.135729096</v>
      </c>
      <c r="AC222" s="102">
        <v>0.0283911345</v>
      </c>
      <c r="AD222" s="102"/>
      <c r="AE222" s="102"/>
    </row>
    <row r="223" ht="18" customHeight="true" spans="1:31">
      <c r="A223" s="103" t="s">
        <v>34</v>
      </c>
      <c r="B223" s="104" t="s">
        <v>11</v>
      </c>
      <c r="C223" s="102">
        <v>0.0020175195</v>
      </c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>
        <f t="shared" si="9"/>
        <v>0.0020175195</v>
      </c>
      <c r="Z223" s="102">
        <v>0.000272988</v>
      </c>
      <c r="AA223" s="102"/>
      <c r="AB223" s="102">
        <v>0.0017445315</v>
      </c>
      <c r="AC223" s="102"/>
      <c r="AD223" s="102"/>
      <c r="AE223" s="102"/>
    </row>
    <row r="224" ht="18" customHeight="true" spans="1:31">
      <c r="A224" s="105"/>
      <c r="B224" s="104" t="s">
        <v>6</v>
      </c>
      <c r="C224" s="102">
        <v>0.761670984</v>
      </c>
      <c r="D224" s="102">
        <f t="shared" si="8"/>
        <v>0.6584724045</v>
      </c>
      <c r="E224" s="102">
        <v>0.1775040255</v>
      </c>
      <c r="F224" s="102">
        <v>0.1086734715</v>
      </c>
      <c r="G224" s="102">
        <v>0.0631607865</v>
      </c>
      <c r="H224" s="102">
        <v>0.005108094</v>
      </c>
      <c r="I224" s="102">
        <v>0.115305987</v>
      </c>
      <c r="J224" s="102">
        <v>0.000179499</v>
      </c>
      <c r="K224" s="102">
        <v>0.0029258715</v>
      </c>
      <c r="L224" s="102">
        <v>0.028596048</v>
      </c>
      <c r="M224" s="102">
        <v>0.066371235</v>
      </c>
      <c r="N224" s="102">
        <v>0.0715606905</v>
      </c>
      <c r="O224" s="102">
        <v>0.002168448</v>
      </c>
      <c r="P224" s="102"/>
      <c r="Q224" s="102">
        <v>0.0046022565</v>
      </c>
      <c r="R224" s="102"/>
      <c r="S224" s="102">
        <v>0.0108845535</v>
      </c>
      <c r="T224" s="102">
        <v>0.000460692</v>
      </c>
      <c r="U224" s="102"/>
      <c r="V224" s="102">
        <v>0.0005341785</v>
      </c>
      <c r="W224" s="102"/>
      <c r="X224" s="102">
        <v>0.0004365675</v>
      </c>
      <c r="Y224" s="102">
        <f t="shared" si="9"/>
        <v>0.1031985795</v>
      </c>
      <c r="Z224" s="102">
        <v>0.0700776495</v>
      </c>
      <c r="AA224" s="102">
        <v>0.0101128365</v>
      </c>
      <c r="AB224" s="102">
        <v>0.018655656</v>
      </c>
      <c r="AC224" s="102">
        <v>0.0037314015</v>
      </c>
      <c r="AD224" s="102">
        <v>0.000621036</v>
      </c>
      <c r="AE224" s="102"/>
    </row>
    <row r="225" ht="18" customHeight="true" spans="1:31">
      <c r="A225" s="105"/>
      <c r="B225" s="104" t="s">
        <v>10</v>
      </c>
      <c r="C225" s="102">
        <v>0.494741748</v>
      </c>
      <c r="D225" s="102">
        <f t="shared" si="8"/>
        <v>0.437330214</v>
      </c>
      <c r="E225" s="102">
        <v>0.0678365745</v>
      </c>
      <c r="F225" s="102">
        <v>0.0255670455</v>
      </c>
      <c r="G225" s="102">
        <v>0.006763689</v>
      </c>
      <c r="H225" s="102">
        <v>0.001477311</v>
      </c>
      <c r="I225" s="102">
        <v>0.0016488855</v>
      </c>
      <c r="J225" s="102"/>
      <c r="K225" s="102">
        <v>0.0004386405</v>
      </c>
      <c r="L225" s="102">
        <v>0.000323655</v>
      </c>
      <c r="M225" s="102">
        <v>0.329400381</v>
      </c>
      <c r="N225" s="102"/>
      <c r="O225" s="102">
        <v>0.0036801435</v>
      </c>
      <c r="P225" s="102"/>
      <c r="Q225" s="102"/>
      <c r="R225" s="102"/>
      <c r="S225" s="102"/>
      <c r="T225" s="102">
        <v>0.0001938885</v>
      </c>
      <c r="U225" s="102"/>
      <c r="V225" s="102"/>
      <c r="W225" s="102"/>
      <c r="X225" s="102"/>
      <c r="Y225" s="102">
        <f t="shared" si="9"/>
        <v>0.0573711555</v>
      </c>
      <c r="Z225" s="102">
        <v>0.041028369</v>
      </c>
      <c r="AA225" s="102">
        <v>0.0068641605</v>
      </c>
      <c r="AB225" s="102">
        <v>0.008629968</v>
      </c>
      <c r="AC225" s="102">
        <v>0.000848658</v>
      </c>
      <c r="AD225" s="102"/>
      <c r="AE225" s="102"/>
    </row>
    <row r="226" ht="18" customHeight="true" spans="1:31">
      <c r="A226" s="105"/>
      <c r="B226" s="104" t="s">
        <v>13</v>
      </c>
      <c r="C226" s="102">
        <v>0.635476569</v>
      </c>
      <c r="D226" s="102">
        <f t="shared" si="8"/>
        <v>0.2731250745</v>
      </c>
      <c r="E226" s="102">
        <v>0.0584173755</v>
      </c>
      <c r="F226" s="102">
        <v>0.035597865</v>
      </c>
      <c r="G226" s="102">
        <v>0.029935518</v>
      </c>
      <c r="H226" s="102">
        <v>0.002915217</v>
      </c>
      <c r="I226" s="102">
        <v>0.037638426</v>
      </c>
      <c r="J226" s="102">
        <v>0.000313341</v>
      </c>
      <c r="K226" s="102">
        <v>0.0034452975</v>
      </c>
      <c r="L226" s="102">
        <v>0.0073921305</v>
      </c>
      <c r="M226" s="102">
        <v>0.0716779065</v>
      </c>
      <c r="N226" s="102">
        <v>0.0138534015</v>
      </c>
      <c r="O226" s="102">
        <v>0.0018762315</v>
      </c>
      <c r="P226" s="102"/>
      <c r="Q226" s="102">
        <v>0.004585776</v>
      </c>
      <c r="R226" s="102"/>
      <c r="S226" s="102">
        <v>0.0041497215</v>
      </c>
      <c r="T226" s="102">
        <v>0.000997275</v>
      </c>
      <c r="U226" s="102"/>
      <c r="V226" s="102">
        <v>6.38805e-5</v>
      </c>
      <c r="W226" s="102"/>
      <c r="X226" s="102">
        <v>0.0002657115</v>
      </c>
      <c r="Y226" s="102">
        <f t="shared" si="9"/>
        <v>0.3623514945</v>
      </c>
      <c r="Z226" s="102">
        <v>0.273181731</v>
      </c>
      <c r="AA226" s="102">
        <v>0.0440912865</v>
      </c>
      <c r="AB226" s="102">
        <v>0.0330870675</v>
      </c>
      <c r="AC226" s="102">
        <v>0.0114108675</v>
      </c>
      <c r="AD226" s="102">
        <v>0.000580542</v>
      </c>
      <c r="AE226" s="102"/>
    </row>
    <row r="227" ht="18" customHeight="true" spans="1:31">
      <c r="A227" s="105"/>
      <c r="B227" s="104" t="s">
        <v>15</v>
      </c>
      <c r="C227" s="102">
        <v>0.436156428</v>
      </c>
      <c r="D227" s="102">
        <f t="shared" si="8"/>
        <v>0.1241589615</v>
      </c>
      <c r="E227" s="102">
        <v>0.0382568895</v>
      </c>
      <c r="F227" s="102">
        <v>0.015850989</v>
      </c>
      <c r="G227" s="102">
        <v>0.011349345</v>
      </c>
      <c r="H227" s="102">
        <v>0.001324452</v>
      </c>
      <c r="I227" s="102">
        <v>0.0092567025</v>
      </c>
      <c r="J227" s="102">
        <v>0.0001463775</v>
      </c>
      <c r="K227" s="102">
        <v>0.00079626</v>
      </c>
      <c r="L227" s="102">
        <v>0.0016839885</v>
      </c>
      <c r="M227" s="102">
        <v>0.033776118</v>
      </c>
      <c r="N227" s="102">
        <v>0.003818514</v>
      </c>
      <c r="O227" s="102">
        <v>0.000660687</v>
      </c>
      <c r="P227" s="102"/>
      <c r="Q227" s="102">
        <v>0.0028346175</v>
      </c>
      <c r="R227" s="102"/>
      <c r="S227" s="102">
        <v>0.0010432905</v>
      </c>
      <c r="T227" s="102">
        <v>0.002630391</v>
      </c>
      <c r="U227" s="102"/>
      <c r="V227" s="102">
        <v>0.000282516</v>
      </c>
      <c r="W227" s="102"/>
      <c r="X227" s="102">
        <v>0.0004478235</v>
      </c>
      <c r="Y227" s="102">
        <f t="shared" si="9"/>
        <v>0.3119974665</v>
      </c>
      <c r="Z227" s="102">
        <v>0.1453446855</v>
      </c>
      <c r="AA227" s="102">
        <v>0.018314025</v>
      </c>
      <c r="AB227" s="102">
        <v>0.127683348</v>
      </c>
      <c r="AC227" s="102">
        <v>0.0178412625</v>
      </c>
      <c r="AD227" s="102">
        <v>0.0028141455</v>
      </c>
      <c r="AE227" s="102"/>
    </row>
    <row r="228" ht="18" customHeight="true" spans="1:31">
      <c r="A228" s="105"/>
      <c r="B228" s="104" t="s">
        <v>12</v>
      </c>
      <c r="C228" s="102">
        <v>0.0003824205</v>
      </c>
      <c r="D228" s="102">
        <f t="shared" si="8"/>
        <v>0.0003824205</v>
      </c>
      <c r="E228" s="102">
        <v>0.0003824205</v>
      </c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</row>
    <row r="229" ht="18" customHeight="true" spans="1:31">
      <c r="A229" s="105"/>
      <c r="B229" s="104" t="s">
        <v>8</v>
      </c>
      <c r="C229" s="102">
        <v>0.0012545265</v>
      </c>
      <c r="D229" s="102">
        <f t="shared" si="8"/>
        <v>0.0001694265</v>
      </c>
      <c r="E229" s="102"/>
      <c r="F229" s="102"/>
      <c r="G229" s="102"/>
      <c r="H229" s="102"/>
      <c r="I229" s="102">
        <v>0.0001694265</v>
      </c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>
        <f t="shared" si="9"/>
        <v>0.00108261</v>
      </c>
      <c r="Z229" s="102">
        <v>0.00108261</v>
      </c>
      <c r="AA229" s="102"/>
      <c r="AB229" s="102"/>
      <c r="AC229" s="102"/>
      <c r="AD229" s="102"/>
      <c r="AE229" s="102"/>
    </row>
    <row r="230" ht="18" customHeight="true" spans="1:31">
      <c r="A230" s="105"/>
      <c r="B230" s="104" t="s">
        <v>5</v>
      </c>
      <c r="C230" s="102">
        <v>0.817691316</v>
      </c>
      <c r="D230" s="102">
        <f t="shared" si="8"/>
        <v>0.768173313</v>
      </c>
      <c r="E230" s="102">
        <v>0.3400404645</v>
      </c>
      <c r="F230" s="102">
        <v>0.0852838365</v>
      </c>
      <c r="G230" s="102">
        <v>0.1290771345</v>
      </c>
      <c r="H230" s="102">
        <v>0.0182851695</v>
      </c>
      <c r="I230" s="102">
        <v>0.0400300335</v>
      </c>
      <c r="J230" s="102">
        <v>0.000363819</v>
      </c>
      <c r="K230" s="102">
        <v>0.009455232</v>
      </c>
      <c r="L230" s="102">
        <v>0.0089721735</v>
      </c>
      <c r="M230" s="102">
        <v>0.096801246</v>
      </c>
      <c r="N230" s="102">
        <v>0.0331378665</v>
      </c>
      <c r="O230" s="102">
        <v>0.0007615665</v>
      </c>
      <c r="P230" s="102"/>
      <c r="Q230" s="102">
        <v>0.003663684</v>
      </c>
      <c r="R230" s="102"/>
      <c r="S230" s="102">
        <v>0.001094397</v>
      </c>
      <c r="T230" s="102">
        <v>0.0007165035</v>
      </c>
      <c r="U230" s="102"/>
      <c r="V230" s="102"/>
      <c r="W230" s="102"/>
      <c r="X230" s="102">
        <v>0.0004901865</v>
      </c>
      <c r="Y230" s="102">
        <f t="shared" si="9"/>
        <v>0.049518003</v>
      </c>
      <c r="Z230" s="102">
        <v>0.03801078</v>
      </c>
      <c r="AA230" s="102">
        <v>0.005378511</v>
      </c>
      <c r="AB230" s="102">
        <v>0.0046661835</v>
      </c>
      <c r="AC230" s="102">
        <v>0.0011814165</v>
      </c>
      <c r="AD230" s="102">
        <v>0.000281112</v>
      </c>
      <c r="AE230" s="102"/>
    </row>
    <row r="231" ht="18" customHeight="true" spans="1:31">
      <c r="A231" s="105"/>
      <c r="B231" s="104" t="s">
        <v>14</v>
      </c>
      <c r="C231" s="102">
        <v>0.0976425195</v>
      </c>
      <c r="D231" s="102">
        <f t="shared" si="8"/>
        <v>0.0257029725</v>
      </c>
      <c r="E231" s="102">
        <v>0.0046123725</v>
      </c>
      <c r="F231" s="102">
        <v>0.002684307</v>
      </c>
      <c r="G231" s="102">
        <v>0.0010741005</v>
      </c>
      <c r="H231" s="102">
        <v>0.0003846315</v>
      </c>
      <c r="I231" s="102">
        <v>0.0033944355</v>
      </c>
      <c r="J231" s="102"/>
      <c r="K231" s="102">
        <v>0.0005371785</v>
      </c>
      <c r="L231" s="102">
        <v>8.6214e-5</v>
      </c>
      <c r="M231" s="102">
        <v>0.0116083575</v>
      </c>
      <c r="N231" s="102">
        <v>0.0006651615</v>
      </c>
      <c r="O231" s="102">
        <v>0.0004785975</v>
      </c>
      <c r="P231" s="102"/>
      <c r="Q231" s="102"/>
      <c r="R231" s="102"/>
      <c r="S231" s="102">
        <v>0.0001776165</v>
      </c>
      <c r="T231" s="102"/>
      <c r="U231" s="102"/>
      <c r="V231" s="102"/>
      <c r="W231" s="102"/>
      <c r="X231" s="102"/>
      <c r="Y231" s="102">
        <f t="shared" si="9"/>
        <v>0.071918637</v>
      </c>
      <c r="Z231" s="102">
        <v>0.0525286635</v>
      </c>
      <c r="AA231" s="102">
        <v>0.0115060245</v>
      </c>
      <c r="AB231" s="102">
        <v>0.0065348355</v>
      </c>
      <c r="AC231" s="102">
        <v>0.0013491135</v>
      </c>
      <c r="AD231" s="102"/>
      <c r="AE231" s="102"/>
    </row>
    <row r="232" ht="18" customHeight="true" spans="1:31">
      <c r="A232" s="105"/>
      <c r="B232" s="104" t="s">
        <v>7</v>
      </c>
      <c r="C232" s="102">
        <v>0.0760231545</v>
      </c>
      <c r="D232" s="102">
        <f t="shared" si="8"/>
        <v>0.068189436</v>
      </c>
      <c r="E232" s="102">
        <v>0.0180039105</v>
      </c>
      <c r="F232" s="102">
        <v>0.0077180775</v>
      </c>
      <c r="G232" s="102">
        <v>0.0124568115</v>
      </c>
      <c r="H232" s="102">
        <v>0.000267114</v>
      </c>
      <c r="I232" s="102">
        <v>0.0095977365</v>
      </c>
      <c r="J232" s="102">
        <v>0.0001037475</v>
      </c>
      <c r="K232" s="102">
        <v>0.001819122</v>
      </c>
      <c r="L232" s="102">
        <v>0.0002821485</v>
      </c>
      <c r="M232" s="102">
        <v>0.012367611</v>
      </c>
      <c r="N232" s="102">
        <v>0.004035981</v>
      </c>
      <c r="O232" s="102">
        <v>0.000524328</v>
      </c>
      <c r="P232" s="102"/>
      <c r="Q232" s="102">
        <v>0.0008264325</v>
      </c>
      <c r="R232" s="102"/>
      <c r="S232" s="102">
        <v>6.7143e-5</v>
      </c>
      <c r="T232" s="102"/>
      <c r="U232" s="102"/>
      <c r="V232" s="102"/>
      <c r="W232" s="102"/>
      <c r="X232" s="102">
        <v>0.0001192725</v>
      </c>
      <c r="Y232" s="102">
        <f t="shared" si="9"/>
        <v>0.0077805105</v>
      </c>
      <c r="Z232" s="102">
        <v>0.005564409</v>
      </c>
      <c r="AA232" s="102">
        <v>0.0011261385</v>
      </c>
      <c r="AB232" s="102">
        <v>0.0008500095</v>
      </c>
      <c r="AC232" s="102">
        <v>0.0002399535</v>
      </c>
      <c r="AD232" s="102"/>
      <c r="AE232" s="102"/>
    </row>
    <row r="233" ht="18" customHeight="true" spans="1:31">
      <c r="A233" s="106"/>
      <c r="B233" s="104" t="s">
        <v>4</v>
      </c>
      <c r="C233" s="102">
        <v>3.3230571855</v>
      </c>
      <c r="D233" s="102">
        <f t="shared" si="8"/>
        <v>2.355809874</v>
      </c>
      <c r="E233" s="102">
        <v>0.705056523</v>
      </c>
      <c r="F233" s="102">
        <v>0.281375592</v>
      </c>
      <c r="G233" s="102">
        <v>0.253817385</v>
      </c>
      <c r="H233" s="102">
        <v>0.029761989</v>
      </c>
      <c r="I233" s="102">
        <v>0.217041633</v>
      </c>
      <c r="J233" s="102">
        <v>0.001106784</v>
      </c>
      <c r="K233" s="102">
        <v>0.019417602</v>
      </c>
      <c r="L233" s="102">
        <v>0.047336358</v>
      </c>
      <c r="M233" s="102">
        <v>0.622002855</v>
      </c>
      <c r="N233" s="102">
        <v>0.127071615</v>
      </c>
      <c r="O233" s="102">
        <v>0.010150002</v>
      </c>
      <c r="P233" s="102"/>
      <c r="Q233" s="102">
        <v>0.0165127665</v>
      </c>
      <c r="R233" s="102"/>
      <c r="S233" s="102">
        <v>0.017432697</v>
      </c>
      <c r="T233" s="102">
        <v>0.0050406225</v>
      </c>
      <c r="U233" s="102"/>
      <c r="V233" s="102">
        <v>0.000880575</v>
      </c>
      <c r="W233" s="102"/>
      <c r="X233" s="102">
        <v>0.001804875</v>
      </c>
      <c r="Y233" s="102">
        <f t="shared" si="9"/>
        <v>0.9672473115</v>
      </c>
      <c r="Z233" s="102">
        <v>0.6270918855</v>
      </c>
      <c r="AA233" s="102">
        <v>0.0973929825</v>
      </c>
      <c r="AB233" s="102">
        <v>0.2018515995</v>
      </c>
      <c r="AC233" s="102">
        <v>0.036602673</v>
      </c>
      <c r="AD233" s="102">
        <v>0.004308171</v>
      </c>
      <c r="AE233" s="102"/>
    </row>
    <row r="234" ht="18" customHeight="true" spans="1:31">
      <c r="A234" s="103" t="s">
        <v>35</v>
      </c>
      <c r="B234" s="104" t="s">
        <v>11</v>
      </c>
      <c r="C234" s="102">
        <v>0.173971272</v>
      </c>
      <c r="D234" s="102">
        <f t="shared" si="8"/>
        <v>0.125104356</v>
      </c>
      <c r="E234" s="102">
        <v>0.0011207175</v>
      </c>
      <c r="F234" s="102">
        <v>0.0416408295</v>
      </c>
      <c r="G234" s="102"/>
      <c r="H234" s="102"/>
      <c r="I234" s="102">
        <v>0.081866736</v>
      </c>
      <c r="J234" s="102"/>
      <c r="K234" s="102"/>
      <c r="L234" s="102"/>
      <c r="M234" s="102"/>
      <c r="N234" s="102">
        <v>0.000476073</v>
      </c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>
        <f t="shared" si="9"/>
        <v>0.048866916</v>
      </c>
      <c r="Z234" s="102">
        <v>0.0142984245</v>
      </c>
      <c r="AA234" s="102"/>
      <c r="AB234" s="102">
        <v>0.0333467085</v>
      </c>
      <c r="AC234" s="102">
        <v>0.0002060235</v>
      </c>
      <c r="AD234" s="102">
        <v>0.0010157595</v>
      </c>
      <c r="AE234" s="102"/>
    </row>
    <row r="235" ht="18" customHeight="true" spans="1:31">
      <c r="A235" s="105"/>
      <c r="B235" s="104" t="s">
        <v>6</v>
      </c>
      <c r="C235" s="102">
        <v>0.2016091245</v>
      </c>
      <c r="D235" s="102">
        <f t="shared" si="8"/>
        <v>0.069355863</v>
      </c>
      <c r="E235" s="102">
        <v>0.0166074345</v>
      </c>
      <c r="F235" s="102">
        <v>0.022553628</v>
      </c>
      <c r="G235" s="102">
        <v>0.0055903155</v>
      </c>
      <c r="H235" s="102"/>
      <c r="I235" s="102">
        <v>0.014668317</v>
      </c>
      <c r="J235" s="102"/>
      <c r="K235" s="102">
        <v>0.002469723</v>
      </c>
      <c r="L235" s="102">
        <v>0.000122205</v>
      </c>
      <c r="M235" s="102"/>
      <c r="N235" s="102">
        <v>0.005151891</v>
      </c>
      <c r="O235" s="102"/>
      <c r="P235" s="102"/>
      <c r="Q235" s="102"/>
      <c r="R235" s="102"/>
      <c r="S235" s="102"/>
      <c r="T235" s="102">
        <v>5.96985e-5</v>
      </c>
      <c r="U235" s="102">
        <v>0.0011511525</v>
      </c>
      <c r="V235" s="102">
        <v>0.000981498</v>
      </c>
      <c r="W235" s="102"/>
      <c r="X235" s="102"/>
      <c r="Y235" s="102">
        <f t="shared" si="9"/>
        <v>0.1322532075</v>
      </c>
      <c r="Z235" s="102">
        <v>0.037371144</v>
      </c>
      <c r="AA235" s="102">
        <v>5.76855e-5</v>
      </c>
      <c r="AB235" s="102">
        <v>0.094500213</v>
      </c>
      <c r="AC235" s="102">
        <v>0.000188847</v>
      </c>
      <c r="AD235" s="102">
        <v>0.000135318</v>
      </c>
      <c r="AE235" s="102"/>
    </row>
    <row r="236" ht="18" customHeight="true" spans="1:31">
      <c r="A236" s="105"/>
      <c r="B236" s="104" t="s">
        <v>10</v>
      </c>
      <c r="C236" s="102">
        <v>0.004505499</v>
      </c>
      <c r="D236" s="102">
        <f t="shared" si="8"/>
        <v>0.001010481</v>
      </c>
      <c r="E236" s="102"/>
      <c r="F236" s="102">
        <v>5.35515e-5</v>
      </c>
      <c r="G236" s="102"/>
      <c r="H236" s="102"/>
      <c r="I236" s="102">
        <v>0.0009569295</v>
      </c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>
        <f t="shared" si="9"/>
        <v>0.0034601775</v>
      </c>
      <c r="Z236" s="102">
        <v>0.0013636545</v>
      </c>
      <c r="AA236" s="102"/>
      <c r="AB236" s="102">
        <v>0.002096523</v>
      </c>
      <c r="AC236" s="102"/>
      <c r="AD236" s="102"/>
      <c r="AE236" s="102"/>
    </row>
    <row r="237" ht="18" customHeight="true" spans="1:31">
      <c r="A237" s="105"/>
      <c r="B237" s="104" t="s">
        <v>13</v>
      </c>
      <c r="C237" s="102">
        <v>0.256828887</v>
      </c>
      <c r="D237" s="102">
        <f t="shared" si="8"/>
        <v>0.0599507055</v>
      </c>
      <c r="E237" s="102">
        <v>0.0076541295</v>
      </c>
      <c r="F237" s="102">
        <v>0.028132674</v>
      </c>
      <c r="G237" s="102">
        <v>0.005313489</v>
      </c>
      <c r="H237" s="102"/>
      <c r="I237" s="102">
        <v>0.0135612</v>
      </c>
      <c r="J237" s="102"/>
      <c r="K237" s="102">
        <v>0.002096307</v>
      </c>
      <c r="L237" s="102">
        <v>0.000395937</v>
      </c>
      <c r="M237" s="102">
        <v>0.0003525585</v>
      </c>
      <c r="N237" s="102">
        <v>0.0011241345</v>
      </c>
      <c r="O237" s="102"/>
      <c r="P237" s="102"/>
      <c r="Q237" s="102"/>
      <c r="R237" s="102"/>
      <c r="S237" s="102"/>
      <c r="T237" s="102"/>
      <c r="U237" s="102">
        <v>0.000840621</v>
      </c>
      <c r="V237" s="102">
        <v>0.000479655</v>
      </c>
      <c r="W237" s="102"/>
      <c r="X237" s="102"/>
      <c r="Y237" s="102">
        <f t="shared" si="9"/>
        <v>0.1968541815</v>
      </c>
      <c r="Z237" s="102">
        <v>0.1109495475</v>
      </c>
      <c r="AA237" s="102"/>
      <c r="AB237" s="102">
        <v>0.083229702</v>
      </c>
      <c r="AC237" s="102">
        <v>0.0009765975</v>
      </c>
      <c r="AD237" s="102">
        <v>0.0016983345</v>
      </c>
      <c r="AE237" s="102"/>
    </row>
    <row r="238" ht="18" customHeight="true" spans="1:31">
      <c r="A238" s="105"/>
      <c r="B238" s="104" t="s">
        <v>15</v>
      </c>
      <c r="C238" s="102">
        <v>1.1500944165</v>
      </c>
      <c r="D238" s="102">
        <f t="shared" si="8"/>
        <v>0.074998035</v>
      </c>
      <c r="E238" s="102">
        <v>0.0141594375</v>
      </c>
      <c r="F238" s="102">
        <v>0.0314487165</v>
      </c>
      <c r="G238" s="102">
        <v>0.0026253255</v>
      </c>
      <c r="H238" s="102"/>
      <c r="I238" s="102">
        <v>0.018326607</v>
      </c>
      <c r="J238" s="102"/>
      <c r="K238" s="102"/>
      <c r="L238" s="102">
        <v>0.0001061955</v>
      </c>
      <c r="M238" s="102">
        <v>8.9247e-5</v>
      </c>
      <c r="N238" s="102">
        <v>0.007107246</v>
      </c>
      <c r="O238" s="102"/>
      <c r="P238" s="102"/>
      <c r="Q238" s="102"/>
      <c r="R238" s="102"/>
      <c r="S238" s="102"/>
      <c r="T238" s="102">
        <v>0.000794814</v>
      </c>
      <c r="U238" s="102"/>
      <c r="V238" s="102">
        <v>0.000340446</v>
      </c>
      <c r="W238" s="102"/>
      <c r="X238" s="102"/>
      <c r="Y238" s="102">
        <f t="shared" si="9"/>
        <v>1.0750006095</v>
      </c>
      <c r="Z238" s="102">
        <v>0.2665006515</v>
      </c>
      <c r="AA238" s="102"/>
      <c r="AB238" s="102">
        <v>0.7657823745</v>
      </c>
      <c r="AC238" s="102">
        <v>0.0312883845</v>
      </c>
      <c r="AD238" s="102">
        <v>0.011429199</v>
      </c>
      <c r="AE238" s="102"/>
    </row>
    <row r="239" ht="18" customHeight="true" spans="1:31">
      <c r="A239" s="105"/>
      <c r="B239" s="104" t="s">
        <v>12</v>
      </c>
      <c r="C239" s="102">
        <v>0.0044026455</v>
      </c>
      <c r="D239" s="102">
        <f t="shared" si="8"/>
        <v>0.0001470285</v>
      </c>
      <c r="E239" s="102"/>
      <c r="F239" s="102"/>
      <c r="G239" s="102"/>
      <c r="H239" s="102"/>
      <c r="I239" s="102">
        <v>0.0001470285</v>
      </c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>
        <f t="shared" si="9"/>
        <v>0.004252254</v>
      </c>
      <c r="Z239" s="102">
        <v>6.666e-5</v>
      </c>
      <c r="AA239" s="102"/>
      <c r="AB239" s="102">
        <v>0.004185594</v>
      </c>
      <c r="AC239" s="102"/>
      <c r="AD239" s="102"/>
      <c r="AE239" s="102"/>
    </row>
    <row r="240" ht="18" customHeight="true" spans="1:31">
      <c r="A240" s="105"/>
      <c r="B240" s="104" t="s">
        <v>8</v>
      </c>
      <c r="C240" s="102">
        <v>0.010506981</v>
      </c>
      <c r="D240" s="102">
        <f t="shared" si="8"/>
        <v>0.0013522215</v>
      </c>
      <c r="E240" s="102"/>
      <c r="F240" s="102">
        <v>0.000942975</v>
      </c>
      <c r="G240" s="102">
        <v>0.0002019225</v>
      </c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>
        <v>0.000207324</v>
      </c>
      <c r="W240" s="102"/>
      <c r="X240" s="102"/>
      <c r="Y240" s="102">
        <f t="shared" si="9"/>
        <v>0.0091005225</v>
      </c>
      <c r="Z240" s="102">
        <v>0.000743784</v>
      </c>
      <c r="AA240" s="102"/>
      <c r="AB240" s="102">
        <v>0.0082778745</v>
      </c>
      <c r="AC240" s="102">
        <v>7.8864e-5</v>
      </c>
      <c r="AD240" s="102"/>
      <c r="AE240" s="102"/>
    </row>
    <row r="241" ht="18" customHeight="true" spans="1:31">
      <c r="A241" s="105"/>
      <c r="B241" s="104" t="s">
        <v>5</v>
      </c>
      <c r="C241" s="102">
        <v>0.4120548705</v>
      </c>
      <c r="D241" s="102">
        <f t="shared" si="8"/>
        <v>0.298360437</v>
      </c>
      <c r="E241" s="102">
        <v>0.093149136</v>
      </c>
      <c r="F241" s="102">
        <v>0.0859684755</v>
      </c>
      <c r="G241" s="102">
        <v>0.0402001635</v>
      </c>
      <c r="H241" s="102"/>
      <c r="I241" s="102">
        <v>0.060478896</v>
      </c>
      <c r="J241" s="102"/>
      <c r="K241" s="102">
        <v>0.0009049365</v>
      </c>
      <c r="L241" s="102">
        <v>0.00429468</v>
      </c>
      <c r="M241" s="102">
        <v>0.0003954705</v>
      </c>
      <c r="N241" s="102">
        <v>0.0104983455</v>
      </c>
      <c r="O241" s="102">
        <v>0.0004362555</v>
      </c>
      <c r="P241" s="102"/>
      <c r="Q241" s="102"/>
      <c r="R241" s="102"/>
      <c r="S241" s="102"/>
      <c r="T241" s="102">
        <v>0.0001932555</v>
      </c>
      <c r="U241" s="102">
        <v>0.0015491505</v>
      </c>
      <c r="V241" s="102">
        <v>0.000291672</v>
      </c>
      <c r="W241" s="102"/>
      <c r="X241" s="102"/>
      <c r="Y241" s="102">
        <f t="shared" si="9"/>
        <v>0.113692935</v>
      </c>
      <c r="Z241" s="102">
        <v>0.061894368</v>
      </c>
      <c r="AA241" s="102">
        <v>0.0001625295</v>
      </c>
      <c r="AB241" s="102">
        <v>0.051186066</v>
      </c>
      <c r="AC241" s="102">
        <v>0.0004499715</v>
      </c>
      <c r="AD241" s="102"/>
      <c r="AE241" s="102"/>
    </row>
    <row r="242" ht="18" customHeight="true" spans="1:31">
      <c r="A242" s="105"/>
      <c r="B242" s="104" t="s">
        <v>14</v>
      </c>
      <c r="C242" s="102">
        <v>0.0695272815</v>
      </c>
      <c r="D242" s="102">
        <f t="shared" si="8"/>
        <v>0.0030838575</v>
      </c>
      <c r="E242" s="102">
        <v>0.000499449</v>
      </c>
      <c r="F242" s="102">
        <v>0.0010780095</v>
      </c>
      <c r="G242" s="102">
        <v>0.00121227</v>
      </c>
      <c r="H242" s="102"/>
      <c r="I242" s="102">
        <v>9.01845e-5</v>
      </c>
      <c r="J242" s="102"/>
      <c r="K242" s="102"/>
      <c r="L242" s="102"/>
      <c r="M242" s="102">
        <v>0.000106542</v>
      </c>
      <c r="N242" s="102">
        <v>9.74025e-5</v>
      </c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>
        <f t="shared" si="9"/>
        <v>0.066408975</v>
      </c>
      <c r="Z242" s="102">
        <v>0.0634788615</v>
      </c>
      <c r="AA242" s="102"/>
      <c r="AB242" s="102">
        <v>0.0028779015</v>
      </c>
      <c r="AC242" s="102">
        <v>5.2212e-5</v>
      </c>
      <c r="AD242" s="102"/>
      <c r="AE242" s="102"/>
    </row>
    <row r="243" ht="18" customHeight="true" spans="1:31">
      <c r="A243" s="105"/>
      <c r="B243" s="104" t="s">
        <v>7</v>
      </c>
      <c r="C243" s="102">
        <v>0.0327915435</v>
      </c>
      <c r="D243" s="102">
        <f t="shared" si="8"/>
        <v>0.022318647</v>
      </c>
      <c r="E243" s="102">
        <v>0.0041664825</v>
      </c>
      <c r="F243" s="102">
        <v>0.0118735035</v>
      </c>
      <c r="G243" s="102">
        <v>0.0019654785</v>
      </c>
      <c r="H243" s="102"/>
      <c r="I243" s="102">
        <v>0.0027098775</v>
      </c>
      <c r="J243" s="102"/>
      <c r="K243" s="102">
        <v>0.0001893315</v>
      </c>
      <c r="L243" s="102">
        <v>0.000272244</v>
      </c>
      <c r="M243" s="102"/>
      <c r="N243" s="102">
        <v>0.0011417295</v>
      </c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>
        <f t="shared" si="9"/>
        <v>0.0104146905</v>
      </c>
      <c r="Z243" s="102">
        <v>0.005877381</v>
      </c>
      <c r="AA243" s="102"/>
      <c r="AB243" s="102">
        <v>0.0045373095</v>
      </c>
      <c r="AC243" s="102"/>
      <c r="AD243" s="102"/>
      <c r="AE243" s="102"/>
    </row>
    <row r="244" ht="18" customHeight="true" spans="1:31">
      <c r="A244" s="106"/>
      <c r="B244" s="104" t="s">
        <v>4</v>
      </c>
      <c r="C244" s="102">
        <v>2.316292521</v>
      </c>
      <c r="D244" s="102">
        <f t="shared" si="8"/>
        <v>0.655894269</v>
      </c>
      <c r="E244" s="102">
        <v>0.137356815</v>
      </c>
      <c r="F244" s="102">
        <v>0.2236956615</v>
      </c>
      <c r="G244" s="102">
        <v>0.057137928</v>
      </c>
      <c r="H244" s="102"/>
      <c r="I244" s="102">
        <v>0.192835923</v>
      </c>
      <c r="J244" s="102"/>
      <c r="K244" s="102">
        <v>0.005709459</v>
      </c>
      <c r="L244" s="102">
        <v>0.0052153515</v>
      </c>
      <c r="M244" s="102">
        <v>0.000943872</v>
      </c>
      <c r="N244" s="102">
        <v>0.025596822</v>
      </c>
      <c r="O244" s="102">
        <v>0.000437988</v>
      </c>
      <c r="P244" s="102"/>
      <c r="Q244" s="102"/>
      <c r="R244" s="102"/>
      <c r="S244" s="102"/>
      <c r="T244" s="102">
        <v>0.001053465</v>
      </c>
      <c r="U244" s="102">
        <v>0.0035695965</v>
      </c>
      <c r="V244" s="102">
        <v>0.0023413875</v>
      </c>
      <c r="W244" s="102"/>
      <c r="X244" s="102"/>
      <c r="Y244" s="102">
        <f t="shared" si="9"/>
        <v>1.660396707</v>
      </c>
      <c r="Z244" s="102">
        <v>0.5625444765</v>
      </c>
      <c r="AA244" s="102">
        <v>0.0002891265</v>
      </c>
      <c r="AB244" s="102">
        <v>1.0500202665</v>
      </c>
      <c r="AC244" s="102">
        <v>0.0332642265</v>
      </c>
      <c r="AD244" s="102">
        <v>0.014278611</v>
      </c>
      <c r="AE244" s="102"/>
    </row>
    <row r="245" ht="18" customHeight="true" spans="1:31">
      <c r="A245" s="103" t="s">
        <v>36</v>
      </c>
      <c r="B245" s="104" t="s">
        <v>6</v>
      </c>
      <c r="C245" s="102">
        <v>0.0536519745</v>
      </c>
      <c r="D245" s="102">
        <f t="shared" si="8"/>
        <v>0.0454618635</v>
      </c>
      <c r="E245" s="102">
        <v>0.00538542</v>
      </c>
      <c r="F245" s="102">
        <v>0.022364805</v>
      </c>
      <c r="G245" s="102">
        <v>0.0092586255</v>
      </c>
      <c r="H245" s="102">
        <v>0.0011096835</v>
      </c>
      <c r="I245" s="102"/>
      <c r="J245" s="102"/>
      <c r="K245" s="102"/>
      <c r="L245" s="102"/>
      <c r="M245" s="102">
        <v>0.0037717905</v>
      </c>
      <c r="N245" s="102">
        <v>0.0035058105</v>
      </c>
      <c r="O245" s="102">
        <v>6.57285e-5</v>
      </c>
      <c r="P245" s="102"/>
      <c r="Q245" s="102"/>
      <c r="R245" s="102"/>
      <c r="S245" s="102"/>
      <c r="T245" s="102"/>
      <c r="U245" s="102"/>
      <c r="V245" s="102"/>
      <c r="W245" s="102"/>
      <c r="X245" s="102"/>
      <c r="Y245" s="102">
        <f t="shared" si="9"/>
        <v>0.0081885195</v>
      </c>
      <c r="Z245" s="102">
        <v>0.0047642805</v>
      </c>
      <c r="AA245" s="102">
        <v>0.003031839</v>
      </c>
      <c r="AB245" s="102">
        <v>0.0001123665</v>
      </c>
      <c r="AC245" s="102">
        <v>0.0002800335</v>
      </c>
      <c r="AD245" s="102"/>
      <c r="AE245" s="102"/>
    </row>
    <row r="246" ht="18" customHeight="true" spans="1:31">
      <c r="A246" s="105"/>
      <c r="B246" s="104" t="s">
        <v>10</v>
      </c>
      <c r="C246" s="102">
        <v>0.046397946</v>
      </c>
      <c r="D246" s="102">
        <f t="shared" si="8"/>
        <v>0.0378137925</v>
      </c>
      <c r="E246" s="102">
        <v>0.0039600315</v>
      </c>
      <c r="F246" s="102">
        <v>0.002635758</v>
      </c>
      <c r="G246" s="102">
        <v>0.0007330845</v>
      </c>
      <c r="H246" s="102"/>
      <c r="I246" s="102"/>
      <c r="J246" s="102"/>
      <c r="K246" s="102"/>
      <c r="L246" s="102"/>
      <c r="M246" s="102">
        <v>0.0304849185</v>
      </c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>
        <f t="shared" si="9"/>
        <v>0.0085438455</v>
      </c>
      <c r="Z246" s="102">
        <v>0.0036919905</v>
      </c>
      <c r="AA246" s="102">
        <v>0.004323228</v>
      </c>
      <c r="AB246" s="102">
        <v>0.000446907</v>
      </c>
      <c r="AC246" s="102">
        <v>8.172e-5</v>
      </c>
      <c r="AD246" s="102"/>
      <c r="AE246" s="102"/>
    </row>
    <row r="247" ht="18" customHeight="true" spans="1:31">
      <c r="A247" s="105"/>
      <c r="B247" s="104" t="s">
        <v>13</v>
      </c>
      <c r="C247" s="102">
        <v>0.008988954</v>
      </c>
      <c r="D247" s="102">
        <f t="shared" si="8"/>
        <v>0.004574436</v>
      </c>
      <c r="E247" s="102">
        <v>0.001080489</v>
      </c>
      <c r="F247" s="102">
        <v>0.0003951345</v>
      </c>
      <c r="G247" s="102">
        <v>0.000285381</v>
      </c>
      <c r="H247" s="102">
        <v>0.0001346265</v>
      </c>
      <c r="I247" s="102"/>
      <c r="J247" s="102"/>
      <c r="K247" s="102"/>
      <c r="L247" s="102"/>
      <c r="M247" s="102">
        <v>0.0023807205</v>
      </c>
      <c r="N247" s="102"/>
      <c r="O247" s="102">
        <v>0.0002980845</v>
      </c>
      <c r="P247" s="102"/>
      <c r="Q247" s="102"/>
      <c r="R247" s="102"/>
      <c r="S247" s="102"/>
      <c r="T247" s="102"/>
      <c r="U247" s="102"/>
      <c r="V247" s="102"/>
      <c r="W247" s="102"/>
      <c r="X247" s="102"/>
      <c r="Y247" s="102">
        <f t="shared" si="9"/>
        <v>0.0044135325</v>
      </c>
      <c r="Z247" s="102">
        <v>0.000858474</v>
      </c>
      <c r="AA247" s="102">
        <v>0.0026102625</v>
      </c>
      <c r="AB247" s="102">
        <v>0.00040413</v>
      </c>
      <c r="AC247" s="102"/>
      <c r="AD247" s="102">
        <v>0.000540666</v>
      </c>
      <c r="AE247" s="102"/>
    </row>
    <row r="248" ht="18" customHeight="true" spans="1:31">
      <c r="A248" s="105"/>
      <c r="B248" s="104" t="s">
        <v>15</v>
      </c>
      <c r="C248" s="102">
        <v>0.015609618</v>
      </c>
      <c r="D248" s="102">
        <f t="shared" si="8"/>
        <v>0.00691944</v>
      </c>
      <c r="E248" s="102">
        <v>0.000861558</v>
      </c>
      <c r="F248" s="102">
        <v>0.003127353</v>
      </c>
      <c r="G248" s="102">
        <v>0.0014403645</v>
      </c>
      <c r="H248" s="102">
        <v>0.0001618545</v>
      </c>
      <c r="I248" s="102"/>
      <c r="J248" s="102"/>
      <c r="K248" s="102"/>
      <c r="L248" s="102"/>
      <c r="M248" s="102">
        <v>0.0012750585</v>
      </c>
      <c r="N248" s="102"/>
      <c r="O248" s="102">
        <v>5.32515e-5</v>
      </c>
      <c r="P248" s="102"/>
      <c r="Q248" s="102"/>
      <c r="R248" s="102"/>
      <c r="S248" s="102"/>
      <c r="T248" s="102"/>
      <c r="U248" s="102"/>
      <c r="V248" s="102"/>
      <c r="W248" s="102"/>
      <c r="X248" s="102"/>
      <c r="Y248" s="102">
        <f t="shared" si="9"/>
        <v>0.008685072</v>
      </c>
      <c r="Z248" s="102">
        <v>0.000864738</v>
      </c>
      <c r="AA248" s="102">
        <v>0.002948049</v>
      </c>
      <c r="AB248" s="102">
        <v>0.002010051</v>
      </c>
      <c r="AC248" s="102">
        <v>0.002862234</v>
      </c>
      <c r="AD248" s="102"/>
      <c r="AE248" s="102"/>
    </row>
    <row r="249" ht="18" customHeight="true" spans="1:31">
      <c r="A249" s="105"/>
      <c r="B249" s="104" t="s">
        <v>5</v>
      </c>
      <c r="C249" s="102">
        <v>0.0469032615</v>
      </c>
      <c r="D249" s="102">
        <f t="shared" si="8"/>
        <v>0.039943554</v>
      </c>
      <c r="E249" s="102">
        <v>0.010921068</v>
      </c>
      <c r="F249" s="102">
        <v>0.0165925215</v>
      </c>
      <c r="G249" s="102">
        <v>0.0042210945</v>
      </c>
      <c r="H249" s="102">
        <v>0.0059176185</v>
      </c>
      <c r="I249" s="102"/>
      <c r="J249" s="102"/>
      <c r="K249" s="102"/>
      <c r="L249" s="102"/>
      <c r="M249" s="102">
        <v>0.001944957</v>
      </c>
      <c r="N249" s="102">
        <v>0.0003462945</v>
      </c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>
        <f t="shared" si="9"/>
        <v>0.006887901</v>
      </c>
      <c r="Z249" s="102">
        <v>0.0018244485</v>
      </c>
      <c r="AA249" s="102">
        <v>0.0020955285</v>
      </c>
      <c r="AB249" s="102">
        <v>0.001418412</v>
      </c>
      <c r="AC249" s="102"/>
      <c r="AD249" s="102">
        <v>0.001549512</v>
      </c>
      <c r="AE249" s="102"/>
    </row>
    <row r="250" ht="18" customHeight="true" spans="1:31">
      <c r="A250" s="105"/>
      <c r="B250" s="104" t="s">
        <v>14</v>
      </c>
      <c r="C250" s="102">
        <v>0.002396082</v>
      </c>
      <c r="D250" s="102">
        <f t="shared" si="8"/>
        <v>0.000723996</v>
      </c>
      <c r="E250" s="102">
        <v>5.56935e-5</v>
      </c>
      <c r="F250" s="102"/>
      <c r="G250" s="102"/>
      <c r="H250" s="102"/>
      <c r="I250" s="102"/>
      <c r="J250" s="102"/>
      <c r="K250" s="102"/>
      <c r="L250" s="102"/>
      <c r="M250" s="102">
        <v>0.0006683025</v>
      </c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>
        <f t="shared" si="9"/>
        <v>0.001670553</v>
      </c>
      <c r="Z250" s="102"/>
      <c r="AA250" s="102">
        <v>0.001670553</v>
      </c>
      <c r="AB250" s="102"/>
      <c r="AC250" s="102"/>
      <c r="AD250" s="102"/>
      <c r="AE250" s="102"/>
    </row>
    <row r="251" ht="18" customHeight="true" spans="1:31">
      <c r="A251" s="105"/>
      <c r="B251" s="104" t="s">
        <v>7</v>
      </c>
      <c r="C251" s="102">
        <v>0.0025911</v>
      </c>
      <c r="D251" s="102">
        <f t="shared" si="8"/>
        <v>0.002217282</v>
      </c>
      <c r="E251" s="102">
        <v>0.0013945035</v>
      </c>
      <c r="F251" s="102">
        <v>7.46055e-5</v>
      </c>
      <c r="G251" s="102">
        <v>0.000454572</v>
      </c>
      <c r="H251" s="102"/>
      <c r="I251" s="102"/>
      <c r="J251" s="102"/>
      <c r="K251" s="102"/>
      <c r="L251" s="102"/>
      <c r="M251" s="102">
        <v>0.000293601</v>
      </c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>
        <f t="shared" si="9"/>
        <v>0.000342126</v>
      </c>
      <c r="Z251" s="102"/>
      <c r="AA251" s="102">
        <v>0.000260016</v>
      </c>
      <c r="AB251" s="102">
        <v>8.211e-5</v>
      </c>
      <c r="AC251" s="102"/>
      <c r="AD251" s="102"/>
      <c r="AE251" s="102"/>
    </row>
    <row r="252" ht="18" customHeight="true" spans="1:31">
      <c r="A252" s="106"/>
      <c r="B252" s="104" t="s">
        <v>4</v>
      </c>
      <c r="C252" s="102">
        <v>0.176538936</v>
      </c>
      <c r="D252" s="102">
        <f t="shared" si="8"/>
        <v>0.137750859</v>
      </c>
      <c r="E252" s="102">
        <v>0.0236587635</v>
      </c>
      <c r="F252" s="102">
        <v>0.0451906665</v>
      </c>
      <c r="G252" s="102">
        <v>0.016393122</v>
      </c>
      <c r="H252" s="102">
        <v>0.007337781</v>
      </c>
      <c r="I252" s="102"/>
      <c r="J252" s="102"/>
      <c r="K252" s="102"/>
      <c r="L252" s="102"/>
      <c r="M252" s="102">
        <v>0.0408193485</v>
      </c>
      <c r="N252" s="102">
        <v>0.003888594</v>
      </c>
      <c r="O252" s="102">
        <v>0.0004625835</v>
      </c>
      <c r="P252" s="102"/>
      <c r="Q252" s="102"/>
      <c r="R252" s="102"/>
      <c r="S252" s="102"/>
      <c r="T252" s="102"/>
      <c r="U252" s="102"/>
      <c r="V252" s="102"/>
      <c r="W252" s="102"/>
      <c r="X252" s="102"/>
      <c r="Y252" s="102">
        <f t="shared" si="9"/>
        <v>0.0387731415</v>
      </c>
      <c r="Z252" s="102">
        <v>0.012024429</v>
      </c>
      <c r="AA252" s="102">
        <v>0.016939476</v>
      </c>
      <c r="AB252" s="102">
        <v>0.0044739765</v>
      </c>
      <c r="AC252" s="102">
        <v>0.003245082</v>
      </c>
      <c r="AD252" s="102">
        <v>0.002090178</v>
      </c>
      <c r="AE252" s="102"/>
    </row>
    <row r="253" ht="18" customHeight="true" spans="1:31">
      <c r="A253" s="103" t="s">
        <v>37</v>
      </c>
      <c r="B253" s="104" t="s">
        <v>6</v>
      </c>
      <c r="C253" s="102">
        <v>0.0037995045</v>
      </c>
      <c r="D253" s="102">
        <f t="shared" si="8"/>
        <v>0.003798975</v>
      </c>
      <c r="E253" s="102">
        <v>0.0009911745</v>
      </c>
      <c r="F253" s="102">
        <v>0.0015452325</v>
      </c>
      <c r="G253" s="102">
        <v>0.000628557</v>
      </c>
      <c r="H253" s="102"/>
      <c r="I253" s="102"/>
      <c r="J253" s="102"/>
      <c r="K253" s="102"/>
      <c r="L253" s="102"/>
      <c r="M253" s="102">
        <v>0.0001421025</v>
      </c>
      <c r="N253" s="102"/>
      <c r="O253" s="102">
        <v>0.0004919085</v>
      </c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</row>
    <row r="254" ht="18" customHeight="true" spans="1:31">
      <c r="A254" s="105"/>
      <c r="B254" s="104" t="s">
        <v>10</v>
      </c>
      <c r="C254" s="102">
        <v>0.0026735505</v>
      </c>
      <c r="D254" s="102">
        <f t="shared" si="8"/>
        <v>0.002673528</v>
      </c>
      <c r="E254" s="102"/>
      <c r="F254" s="102"/>
      <c r="G254" s="102"/>
      <c r="H254" s="102"/>
      <c r="I254" s="102"/>
      <c r="J254" s="102"/>
      <c r="K254" s="102"/>
      <c r="L254" s="102"/>
      <c r="M254" s="102">
        <v>0.002673528</v>
      </c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</row>
    <row r="255" ht="18" customHeight="true" spans="1:31">
      <c r="A255" s="105"/>
      <c r="B255" s="104" t="s">
        <v>13</v>
      </c>
      <c r="C255" s="102">
        <v>0.0023101065</v>
      </c>
      <c r="D255" s="102">
        <f t="shared" si="8"/>
        <v>0.002195334</v>
      </c>
      <c r="E255" s="102">
        <v>0.0003447765</v>
      </c>
      <c r="F255" s="102">
        <v>0.0001852365</v>
      </c>
      <c r="G255" s="102">
        <v>5.5866e-5</v>
      </c>
      <c r="H255" s="102"/>
      <c r="I255" s="102"/>
      <c r="J255" s="102"/>
      <c r="K255" s="102"/>
      <c r="L255" s="102"/>
      <c r="M255" s="102">
        <v>0.001609455</v>
      </c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>
        <f t="shared" si="9"/>
        <v>0.0001134705</v>
      </c>
      <c r="Z255" s="102">
        <v>0.0001134705</v>
      </c>
      <c r="AA255" s="102"/>
      <c r="AB255" s="102"/>
      <c r="AC255" s="102"/>
      <c r="AD255" s="102"/>
      <c r="AE255" s="102"/>
    </row>
    <row r="256" ht="18" customHeight="true" spans="1:31">
      <c r="A256" s="105"/>
      <c r="B256" s="104" t="s">
        <v>15</v>
      </c>
      <c r="C256" s="102">
        <v>0.0017342325</v>
      </c>
      <c r="D256" s="102">
        <f t="shared" si="8"/>
        <v>0.001625976</v>
      </c>
      <c r="E256" s="102">
        <v>0.000539889</v>
      </c>
      <c r="F256" s="102">
        <v>0.0001565715</v>
      </c>
      <c r="G256" s="102">
        <v>0.000620136</v>
      </c>
      <c r="H256" s="102"/>
      <c r="I256" s="102"/>
      <c r="J256" s="102"/>
      <c r="K256" s="102"/>
      <c r="L256" s="102"/>
      <c r="M256" s="102">
        <v>0.000195831</v>
      </c>
      <c r="N256" s="102"/>
      <c r="O256" s="102"/>
      <c r="P256" s="102"/>
      <c r="Q256" s="102"/>
      <c r="R256" s="102"/>
      <c r="S256" s="102"/>
      <c r="T256" s="102"/>
      <c r="U256" s="102"/>
      <c r="V256" s="102">
        <v>0.0001135485</v>
      </c>
      <c r="W256" s="102"/>
      <c r="X256" s="102"/>
      <c r="Y256" s="102">
        <f t="shared" si="9"/>
        <v>6.84615e-5</v>
      </c>
      <c r="Z256" s="102"/>
      <c r="AA256" s="102">
        <v>6.84615e-5</v>
      </c>
      <c r="AB256" s="102"/>
      <c r="AC256" s="102"/>
      <c r="AD256" s="102"/>
      <c r="AE256" s="102"/>
    </row>
    <row r="257" ht="18" customHeight="true" spans="1:31">
      <c r="A257" s="105"/>
      <c r="B257" s="104" t="s">
        <v>5</v>
      </c>
      <c r="C257" s="102">
        <v>0.004965285</v>
      </c>
      <c r="D257" s="102">
        <f t="shared" si="8"/>
        <v>0.004907205</v>
      </c>
      <c r="E257" s="102">
        <v>0.001984629</v>
      </c>
      <c r="F257" s="102">
        <v>0.0014418195</v>
      </c>
      <c r="G257" s="102">
        <v>0.0003439245</v>
      </c>
      <c r="H257" s="102"/>
      <c r="I257" s="102"/>
      <c r="J257" s="102"/>
      <c r="K257" s="102"/>
      <c r="L257" s="102"/>
      <c r="M257" s="102">
        <v>0.001136832</v>
      </c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</row>
    <row r="258" ht="18" customHeight="true" spans="1:31">
      <c r="A258" s="105"/>
      <c r="B258" s="104" t="s">
        <v>14</v>
      </c>
      <c r="C258" s="102">
        <v>0.0020353185</v>
      </c>
      <c r="D258" s="102">
        <f t="shared" si="8"/>
        <v>0.0019985955</v>
      </c>
      <c r="E258" s="102"/>
      <c r="F258" s="102"/>
      <c r="G258" s="102"/>
      <c r="H258" s="102"/>
      <c r="I258" s="102"/>
      <c r="J258" s="102"/>
      <c r="K258" s="102"/>
      <c r="L258" s="102"/>
      <c r="M258" s="102">
        <v>0.0018182055</v>
      </c>
      <c r="N258" s="102"/>
      <c r="O258" s="102"/>
      <c r="P258" s="102"/>
      <c r="Q258" s="102"/>
      <c r="R258" s="102"/>
      <c r="S258" s="102"/>
      <c r="T258" s="102">
        <v>9.22155e-5</v>
      </c>
      <c r="U258" s="102"/>
      <c r="V258" s="102">
        <v>8.81745e-5</v>
      </c>
      <c r="W258" s="102"/>
      <c r="X258" s="102"/>
      <c r="Y258" s="102"/>
      <c r="Z258" s="102"/>
      <c r="AA258" s="102"/>
      <c r="AB258" s="102"/>
      <c r="AC258" s="102"/>
      <c r="AD258" s="102"/>
      <c r="AE258" s="102"/>
    </row>
    <row r="259" ht="18" customHeight="true" spans="1:31">
      <c r="A259" s="105"/>
      <c r="B259" s="104" t="s">
        <v>7</v>
      </c>
      <c r="C259" s="102">
        <v>0.0002549535</v>
      </c>
      <c r="D259" s="102">
        <f t="shared" si="8"/>
        <v>0.0002334225</v>
      </c>
      <c r="E259" s="102"/>
      <c r="F259" s="102"/>
      <c r="G259" s="102"/>
      <c r="H259" s="102"/>
      <c r="I259" s="102"/>
      <c r="J259" s="102"/>
      <c r="K259" s="102"/>
      <c r="L259" s="102"/>
      <c r="M259" s="102">
        <v>0.0002334225</v>
      </c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</row>
    <row r="260" ht="18" customHeight="true" spans="1:31">
      <c r="A260" s="106"/>
      <c r="B260" s="104" t="s">
        <v>4</v>
      </c>
      <c r="C260" s="102">
        <v>0.017772951</v>
      </c>
      <c r="D260" s="102">
        <f t="shared" si="8"/>
        <v>0.017500392</v>
      </c>
      <c r="E260" s="102">
        <v>0.0038820225</v>
      </c>
      <c r="F260" s="102">
        <v>0.00332886</v>
      </c>
      <c r="G260" s="102">
        <v>0.001650942</v>
      </c>
      <c r="H260" s="102"/>
      <c r="I260" s="102"/>
      <c r="J260" s="102"/>
      <c r="K260" s="102"/>
      <c r="L260" s="102"/>
      <c r="M260" s="102">
        <v>0.0078093765</v>
      </c>
      <c r="N260" s="102"/>
      <c r="O260" s="102">
        <v>0.0005220195</v>
      </c>
      <c r="P260" s="102"/>
      <c r="Q260" s="102"/>
      <c r="R260" s="102"/>
      <c r="S260" s="102"/>
      <c r="T260" s="102">
        <v>0.0001050195</v>
      </c>
      <c r="U260" s="102"/>
      <c r="V260" s="102">
        <v>0.000202152</v>
      </c>
      <c r="W260" s="102"/>
      <c r="X260" s="102"/>
      <c r="Y260" s="102">
        <f t="shared" si="9"/>
        <v>0.000255882</v>
      </c>
      <c r="Z260" s="102">
        <v>0.000184914</v>
      </c>
      <c r="AA260" s="102">
        <v>7.0968e-5</v>
      </c>
      <c r="AB260" s="102"/>
      <c r="AC260" s="102"/>
      <c r="AD260" s="102"/>
      <c r="AE260" s="102"/>
    </row>
    <row r="261" ht="18" customHeight="true" spans="1:31">
      <c r="A261" s="103" t="s">
        <v>38</v>
      </c>
      <c r="B261" s="104" t="s">
        <v>6</v>
      </c>
      <c r="C261" s="102">
        <v>0.1086597645</v>
      </c>
      <c r="D261" s="102">
        <f t="shared" si="8"/>
        <v>0.063343125</v>
      </c>
      <c r="E261" s="102">
        <v>0.019818684</v>
      </c>
      <c r="F261" s="102">
        <v>0.0053521395</v>
      </c>
      <c r="G261" s="102">
        <v>0.016947714</v>
      </c>
      <c r="H261" s="102">
        <v>0.001043859</v>
      </c>
      <c r="I261" s="102">
        <v>0.0025220805</v>
      </c>
      <c r="J261" s="102"/>
      <c r="K261" s="102"/>
      <c r="L261" s="102"/>
      <c r="M261" s="102">
        <v>0.008704377</v>
      </c>
      <c r="N261" s="102">
        <v>0.008954271</v>
      </c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>
        <f t="shared" si="9"/>
        <v>0.045311928</v>
      </c>
      <c r="Z261" s="102">
        <v>0.041510958</v>
      </c>
      <c r="AA261" s="102">
        <v>6.58755e-5</v>
      </c>
      <c r="AB261" s="102">
        <v>0.001694931</v>
      </c>
      <c r="AC261" s="102">
        <v>0.0019531455</v>
      </c>
      <c r="AD261" s="102">
        <v>8.7018e-5</v>
      </c>
      <c r="AE261" s="102"/>
    </row>
    <row r="262" ht="18" customHeight="true" spans="1:31">
      <c r="A262" s="105"/>
      <c r="B262" s="104" t="s">
        <v>10</v>
      </c>
      <c r="C262" s="102">
        <v>0.039217917</v>
      </c>
      <c r="D262" s="102">
        <f t="shared" si="8"/>
        <v>0.0316495665</v>
      </c>
      <c r="E262" s="102">
        <v>0.001058952</v>
      </c>
      <c r="F262" s="102">
        <v>0.000805719</v>
      </c>
      <c r="G262" s="102">
        <v>0.001085214</v>
      </c>
      <c r="H262" s="102"/>
      <c r="I262" s="102">
        <v>0.0020468925</v>
      </c>
      <c r="J262" s="102"/>
      <c r="K262" s="102"/>
      <c r="L262" s="102"/>
      <c r="M262" s="102">
        <v>0.025307928</v>
      </c>
      <c r="N262" s="102">
        <v>0.001344861</v>
      </c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>
        <f t="shared" si="9"/>
        <v>0.0075683505</v>
      </c>
      <c r="Z262" s="102">
        <v>0.0075683505</v>
      </c>
      <c r="AA262" s="102"/>
      <c r="AB262" s="102"/>
      <c r="AC262" s="102"/>
      <c r="AD262" s="102"/>
      <c r="AE262" s="102"/>
    </row>
    <row r="263" ht="18" customHeight="true" spans="1:31">
      <c r="A263" s="105"/>
      <c r="B263" s="104" t="s">
        <v>13</v>
      </c>
      <c r="C263" s="102">
        <v>0.203185935</v>
      </c>
      <c r="D263" s="102">
        <f t="shared" si="8"/>
        <v>0.067043874</v>
      </c>
      <c r="E263" s="102">
        <v>0.0147912885</v>
      </c>
      <c r="F263" s="102">
        <v>0.009805257</v>
      </c>
      <c r="G263" s="102">
        <v>0.0122694675</v>
      </c>
      <c r="H263" s="102">
        <v>0.000586041</v>
      </c>
      <c r="I263" s="102">
        <v>0.004035222</v>
      </c>
      <c r="J263" s="102"/>
      <c r="K263" s="102">
        <v>9.78555e-5</v>
      </c>
      <c r="L263" s="102"/>
      <c r="M263" s="102">
        <v>0.0218619885</v>
      </c>
      <c r="N263" s="102">
        <v>0.0034832355</v>
      </c>
      <c r="O263" s="102"/>
      <c r="P263" s="102">
        <v>0.0001135185</v>
      </c>
      <c r="Q263" s="102"/>
      <c r="R263" s="102"/>
      <c r="S263" s="102"/>
      <c r="T263" s="102"/>
      <c r="U263" s="102"/>
      <c r="V263" s="102"/>
      <c r="W263" s="102"/>
      <c r="X263" s="102"/>
      <c r="Y263" s="102">
        <f t="shared" si="9"/>
        <v>0.136142061</v>
      </c>
      <c r="Z263" s="102">
        <v>0.128886942</v>
      </c>
      <c r="AA263" s="102">
        <v>0.003734946</v>
      </c>
      <c r="AB263" s="102">
        <v>0.001291494</v>
      </c>
      <c r="AC263" s="102">
        <v>0.0014654715</v>
      </c>
      <c r="AD263" s="102">
        <v>0.0007632075</v>
      </c>
      <c r="AE263" s="102"/>
    </row>
    <row r="264" ht="18" customHeight="true" spans="1:31">
      <c r="A264" s="105"/>
      <c r="B264" s="104" t="s">
        <v>15</v>
      </c>
      <c r="C264" s="102">
        <v>0.1070341845</v>
      </c>
      <c r="D264" s="102">
        <f t="shared" si="8"/>
        <v>0.0303529755</v>
      </c>
      <c r="E264" s="102">
        <v>0.012027327</v>
      </c>
      <c r="F264" s="102">
        <v>0.0041159715</v>
      </c>
      <c r="G264" s="102">
        <v>0.0039298395</v>
      </c>
      <c r="H264" s="102">
        <v>7.8717e-5</v>
      </c>
      <c r="I264" s="102">
        <v>0.0019427835</v>
      </c>
      <c r="J264" s="102"/>
      <c r="K264" s="102"/>
      <c r="L264" s="102"/>
      <c r="M264" s="102">
        <v>0.0062074395</v>
      </c>
      <c r="N264" s="102">
        <v>0.0020508975</v>
      </c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>
        <f t="shared" si="9"/>
        <v>0.0766638405</v>
      </c>
      <c r="Z264" s="102">
        <v>0.041410779</v>
      </c>
      <c r="AA264" s="102">
        <v>0.000878097</v>
      </c>
      <c r="AB264" s="102">
        <v>0.0156806475</v>
      </c>
      <c r="AC264" s="102">
        <v>0.0177906165</v>
      </c>
      <c r="AD264" s="102">
        <v>0.0009037005</v>
      </c>
      <c r="AE264" s="102"/>
    </row>
    <row r="265" ht="18" customHeight="true" spans="1:31">
      <c r="A265" s="105"/>
      <c r="B265" s="104" t="s">
        <v>12</v>
      </c>
      <c r="C265" s="102">
        <v>0.0004575945</v>
      </c>
      <c r="D265" s="102">
        <f t="shared" ref="D265:D328" si="10">SUM(E265:X265)</f>
        <v>0.00044784</v>
      </c>
      <c r="E265" s="102"/>
      <c r="F265" s="102"/>
      <c r="G265" s="102"/>
      <c r="H265" s="102"/>
      <c r="I265" s="102"/>
      <c r="J265" s="102"/>
      <c r="K265" s="102"/>
      <c r="L265" s="102"/>
      <c r="M265" s="102"/>
      <c r="N265" s="102">
        <v>0.00044784</v>
      </c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</row>
    <row r="266" ht="18" customHeight="true" spans="1:31">
      <c r="A266" s="105"/>
      <c r="B266" s="104" t="s">
        <v>8</v>
      </c>
      <c r="C266" s="102">
        <v>0.000142827</v>
      </c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>
        <f t="shared" ref="Y266:Y328" si="11">SUM(Z266:AD266)</f>
        <v>0.000142827</v>
      </c>
      <c r="Z266" s="102">
        <v>0.000142827</v>
      </c>
      <c r="AA266" s="102"/>
      <c r="AB266" s="102"/>
      <c r="AC266" s="102"/>
      <c r="AD266" s="102"/>
      <c r="AE266" s="102"/>
    </row>
    <row r="267" ht="18" customHeight="true" spans="1:31">
      <c r="A267" s="105"/>
      <c r="B267" s="104" t="s">
        <v>9</v>
      </c>
      <c r="C267" s="102">
        <v>0.0099887955</v>
      </c>
      <c r="D267" s="102">
        <f t="shared" si="10"/>
        <v>0.003643968</v>
      </c>
      <c r="E267" s="102">
        <v>0.0010084185</v>
      </c>
      <c r="F267" s="102">
        <v>7.9992e-5</v>
      </c>
      <c r="G267" s="102">
        <v>0.000340878</v>
      </c>
      <c r="H267" s="102"/>
      <c r="I267" s="102"/>
      <c r="J267" s="102"/>
      <c r="K267" s="102"/>
      <c r="L267" s="102"/>
      <c r="M267" s="102">
        <v>0.002122407</v>
      </c>
      <c r="N267" s="102">
        <v>9.22725e-5</v>
      </c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>
        <f t="shared" si="11"/>
        <v>0.0063442335</v>
      </c>
      <c r="Z267" s="102">
        <v>0.0063442335</v>
      </c>
      <c r="AA267" s="102"/>
      <c r="AB267" s="102"/>
      <c r="AC267" s="102"/>
      <c r="AD267" s="102"/>
      <c r="AE267" s="102"/>
    </row>
    <row r="268" ht="18" customHeight="true" spans="1:31">
      <c r="A268" s="105"/>
      <c r="B268" s="104" t="s">
        <v>5</v>
      </c>
      <c r="C268" s="102">
        <v>0.8314914</v>
      </c>
      <c r="D268" s="102">
        <f t="shared" si="10"/>
        <v>0.755636955</v>
      </c>
      <c r="E268" s="102">
        <v>0.374538936</v>
      </c>
      <c r="F268" s="102">
        <v>0.111652587</v>
      </c>
      <c r="G268" s="102">
        <v>0.1216367475</v>
      </c>
      <c r="H268" s="102">
        <v>0.013417296</v>
      </c>
      <c r="I268" s="102">
        <v>0.0338544975</v>
      </c>
      <c r="J268" s="102"/>
      <c r="K268" s="102">
        <v>0.0003193515</v>
      </c>
      <c r="L268" s="102"/>
      <c r="M268" s="102">
        <v>0.0383757885</v>
      </c>
      <c r="N268" s="102">
        <v>0.0617631645</v>
      </c>
      <c r="O268" s="102"/>
      <c r="P268" s="102">
        <v>7.85865e-5</v>
      </c>
      <c r="Q268" s="102"/>
      <c r="R268" s="102"/>
      <c r="S268" s="102"/>
      <c r="T268" s="102"/>
      <c r="U268" s="102"/>
      <c r="V268" s="102"/>
      <c r="W268" s="102"/>
      <c r="X268" s="102"/>
      <c r="Y268" s="102">
        <f t="shared" si="11"/>
        <v>0.075854445</v>
      </c>
      <c r="Z268" s="102">
        <v>0.0695191605</v>
      </c>
      <c r="AA268" s="102">
        <v>0.000387558</v>
      </c>
      <c r="AB268" s="102">
        <v>0.0042574995</v>
      </c>
      <c r="AC268" s="102">
        <v>0.001425051</v>
      </c>
      <c r="AD268" s="102">
        <v>0.000265176</v>
      </c>
      <c r="AE268" s="102"/>
    </row>
    <row r="269" ht="18" customHeight="true" spans="1:31">
      <c r="A269" s="105"/>
      <c r="B269" s="104" t="s">
        <v>14</v>
      </c>
      <c r="C269" s="102">
        <v>0.0534643395</v>
      </c>
      <c r="D269" s="102">
        <f t="shared" si="10"/>
        <v>0.0078469365</v>
      </c>
      <c r="E269" s="102">
        <v>0.002332017</v>
      </c>
      <c r="F269" s="102">
        <v>0.000350748</v>
      </c>
      <c r="G269" s="102">
        <v>0.000804426</v>
      </c>
      <c r="H269" s="102"/>
      <c r="I269" s="102">
        <v>0.000360102</v>
      </c>
      <c r="J269" s="102"/>
      <c r="K269" s="102"/>
      <c r="L269" s="102"/>
      <c r="M269" s="102">
        <v>0.003419586</v>
      </c>
      <c r="N269" s="102">
        <v>0.0005800575</v>
      </c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>
        <f t="shared" si="11"/>
        <v>0.0456031155</v>
      </c>
      <c r="Z269" s="102">
        <v>0.041038866</v>
      </c>
      <c r="AA269" s="102">
        <v>0.0037197885</v>
      </c>
      <c r="AB269" s="102">
        <v>0.000844461</v>
      </c>
      <c r="AC269" s="102"/>
      <c r="AD269" s="102"/>
      <c r="AE269" s="102"/>
    </row>
    <row r="270" ht="18" customHeight="true" spans="1:31">
      <c r="A270" s="105"/>
      <c r="B270" s="104" t="s">
        <v>7</v>
      </c>
      <c r="C270" s="102">
        <v>0.0248889375</v>
      </c>
      <c r="D270" s="102">
        <f t="shared" si="10"/>
        <v>0.0209822595</v>
      </c>
      <c r="E270" s="102">
        <v>0.006992763</v>
      </c>
      <c r="F270" s="102">
        <v>0.0025291545</v>
      </c>
      <c r="G270" s="102">
        <v>0.0070686945</v>
      </c>
      <c r="H270" s="102">
        <v>0.000481776</v>
      </c>
      <c r="I270" s="102">
        <v>0.0016178025</v>
      </c>
      <c r="J270" s="102"/>
      <c r="K270" s="102">
        <v>8.63205e-5</v>
      </c>
      <c r="L270" s="102"/>
      <c r="M270" s="102">
        <v>0.000931041</v>
      </c>
      <c r="N270" s="102">
        <v>0.0012747075</v>
      </c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>
        <f t="shared" si="11"/>
        <v>0.003900105</v>
      </c>
      <c r="Z270" s="102">
        <v>0.003119919</v>
      </c>
      <c r="AA270" s="102">
        <v>0.0001425015</v>
      </c>
      <c r="AB270" s="102">
        <v>0.0006376845</v>
      </c>
      <c r="AC270" s="102"/>
      <c r="AD270" s="102"/>
      <c r="AE270" s="102"/>
    </row>
    <row r="271" ht="18" customHeight="true" spans="1:31">
      <c r="A271" s="106"/>
      <c r="B271" s="104" t="s">
        <v>4</v>
      </c>
      <c r="C271" s="102">
        <v>1.378531695</v>
      </c>
      <c r="D271" s="102">
        <f t="shared" si="10"/>
        <v>0.9809791515</v>
      </c>
      <c r="E271" s="102">
        <v>0.432568386</v>
      </c>
      <c r="F271" s="102">
        <v>0.1346915685</v>
      </c>
      <c r="G271" s="102">
        <v>0.164082981</v>
      </c>
      <c r="H271" s="102">
        <v>0.015611115</v>
      </c>
      <c r="I271" s="102">
        <v>0.0463793805</v>
      </c>
      <c r="J271" s="102"/>
      <c r="K271" s="102">
        <v>0.000531753</v>
      </c>
      <c r="L271" s="102"/>
      <c r="M271" s="102">
        <v>0.1069305555</v>
      </c>
      <c r="N271" s="102">
        <v>0.079991307</v>
      </c>
      <c r="O271" s="102"/>
      <c r="P271" s="102">
        <v>0.000192105</v>
      </c>
      <c r="Q271" s="102"/>
      <c r="R271" s="102"/>
      <c r="S271" s="102"/>
      <c r="T271" s="102"/>
      <c r="U271" s="102"/>
      <c r="V271" s="102"/>
      <c r="W271" s="102"/>
      <c r="X271" s="102"/>
      <c r="Y271" s="102">
        <f t="shared" si="11"/>
        <v>0.3975525435</v>
      </c>
      <c r="Z271" s="102">
        <v>0.3395420355</v>
      </c>
      <c r="AA271" s="102">
        <v>0.0089287665</v>
      </c>
      <c r="AB271" s="102">
        <v>0.024416472</v>
      </c>
      <c r="AC271" s="102">
        <v>0.022639992</v>
      </c>
      <c r="AD271" s="102">
        <v>0.0020252775</v>
      </c>
      <c r="AE271" s="102"/>
    </row>
    <row r="272" ht="18" customHeight="true" spans="1:31">
      <c r="A272" s="103" t="s">
        <v>39</v>
      </c>
      <c r="B272" s="104" t="s">
        <v>6</v>
      </c>
      <c r="C272" s="102">
        <v>0.9249702465</v>
      </c>
      <c r="D272" s="102">
        <f t="shared" si="10"/>
        <v>0.774223608</v>
      </c>
      <c r="E272" s="102">
        <v>0.1888548945</v>
      </c>
      <c r="F272" s="102">
        <v>0.2115786585</v>
      </c>
      <c r="G272" s="102">
        <v>0.1451303925</v>
      </c>
      <c r="H272" s="102"/>
      <c r="I272" s="102">
        <v>0.0014730465</v>
      </c>
      <c r="J272" s="102"/>
      <c r="K272" s="102">
        <v>0.000867972</v>
      </c>
      <c r="L272" s="102">
        <v>0.022285011</v>
      </c>
      <c r="M272" s="102">
        <v>0.0678916605</v>
      </c>
      <c r="N272" s="102">
        <v>0.1268741955</v>
      </c>
      <c r="O272" s="102">
        <v>0.009267777</v>
      </c>
      <c r="P272" s="102"/>
      <c r="Q272" s="102"/>
      <c r="R272" s="102"/>
      <c r="S272" s="102"/>
      <c r="T272" s="102"/>
      <c r="U272" s="102"/>
      <c r="V272" s="102"/>
      <c r="W272" s="102"/>
      <c r="X272" s="102"/>
      <c r="Y272" s="102">
        <f t="shared" si="11"/>
        <v>0.1507000425</v>
      </c>
      <c r="Z272" s="102">
        <v>0.114782025</v>
      </c>
      <c r="AA272" s="102">
        <v>0.027061584</v>
      </c>
      <c r="AB272" s="102">
        <v>0.0086597355</v>
      </c>
      <c r="AC272" s="102">
        <v>0.000196698</v>
      </c>
      <c r="AD272" s="102"/>
      <c r="AE272" s="102"/>
    </row>
    <row r="273" ht="18" customHeight="true" spans="1:31">
      <c r="A273" s="105"/>
      <c r="B273" s="104" t="s">
        <v>10</v>
      </c>
      <c r="C273" s="102">
        <v>0.191040633</v>
      </c>
      <c r="D273" s="102">
        <f t="shared" si="10"/>
        <v>0.117994413</v>
      </c>
      <c r="E273" s="102">
        <v>0.008559681</v>
      </c>
      <c r="F273" s="102">
        <v>0.0040952295</v>
      </c>
      <c r="G273" s="102">
        <v>0.002870679</v>
      </c>
      <c r="H273" s="102"/>
      <c r="I273" s="102">
        <v>0.0001724655</v>
      </c>
      <c r="J273" s="102"/>
      <c r="K273" s="102">
        <v>5.3037e-5</v>
      </c>
      <c r="L273" s="102">
        <v>0.0013104465</v>
      </c>
      <c r="M273" s="102">
        <v>0.0832628865</v>
      </c>
      <c r="N273" s="102">
        <v>0.000940314</v>
      </c>
      <c r="O273" s="102">
        <v>0.016729674</v>
      </c>
      <c r="P273" s="102"/>
      <c r="Q273" s="102"/>
      <c r="R273" s="102"/>
      <c r="S273" s="102"/>
      <c r="T273" s="102"/>
      <c r="U273" s="102"/>
      <c r="V273" s="102"/>
      <c r="W273" s="102"/>
      <c r="X273" s="102"/>
      <c r="Y273" s="102">
        <f t="shared" si="11"/>
        <v>0.07304622</v>
      </c>
      <c r="Z273" s="102">
        <v>0.0579049665</v>
      </c>
      <c r="AA273" s="102">
        <v>0.006386316</v>
      </c>
      <c r="AB273" s="102">
        <v>0.0087549375</v>
      </c>
      <c r="AC273" s="102"/>
      <c r="AD273" s="102"/>
      <c r="AE273" s="102"/>
    </row>
    <row r="274" ht="18" customHeight="true" spans="1:31">
      <c r="A274" s="105"/>
      <c r="B274" s="104" t="s">
        <v>13</v>
      </c>
      <c r="C274" s="102">
        <v>0.478220733</v>
      </c>
      <c r="D274" s="102">
        <f t="shared" si="10"/>
        <v>0.2463142815</v>
      </c>
      <c r="E274" s="102">
        <v>0.040299651</v>
      </c>
      <c r="F274" s="102">
        <v>0.029164971</v>
      </c>
      <c r="G274" s="102">
        <v>0.025305225</v>
      </c>
      <c r="H274" s="102"/>
      <c r="I274" s="102">
        <v>0.0012835275</v>
      </c>
      <c r="J274" s="102"/>
      <c r="K274" s="102">
        <v>0.000391908</v>
      </c>
      <c r="L274" s="102">
        <v>0.0033609</v>
      </c>
      <c r="M274" s="102">
        <v>0.08173491</v>
      </c>
      <c r="N274" s="102">
        <v>0.012851043</v>
      </c>
      <c r="O274" s="102">
        <v>0.051922146</v>
      </c>
      <c r="P274" s="102"/>
      <c r="Q274" s="102"/>
      <c r="R274" s="102"/>
      <c r="S274" s="102"/>
      <c r="T274" s="102"/>
      <c r="U274" s="102"/>
      <c r="V274" s="102"/>
      <c r="W274" s="102"/>
      <c r="X274" s="102"/>
      <c r="Y274" s="102">
        <f t="shared" si="11"/>
        <v>0.231877035</v>
      </c>
      <c r="Z274" s="102">
        <v>0.14019939</v>
      </c>
      <c r="AA274" s="102">
        <v>0.067331682</v>
      </c>
      <c r="AB274" s="102">
        <v>0.022043115</v>
      </c>
      <c r="AC274" s="102">
        <v>0.002302848</v>
      </c>
      <c r="AD274" s="102"/>
      <c r="AE274" s="102"/>
    </row>
    <row r="275" ht="18" customHeight="true" spans="1:31">
      <c r="A275" s="105"/>
      <c r="B275" s="104" t="s">
        <v>15</v>
      </c>
      <c r="C275" s="102">
        <v>0.165907209</v>
      </c>
      <c r="D275" s="102">
        <f t="shared" si="10"/>
        <v>0.068993445</v>
      </c>
      <c r="E275" s="102">
        <v>0.012521025</v>
      </c>
      <c r="F275" s="102">
        <v>0.0075531375</v>
      </c>
      <c r="G275" s="102">
        <v>0.009485694</v>
      </c>
      <c r="H275" s="102"/>
      <c r="I275" s="102">
        <v>0.0006916965</v>
      </c>
      <c r="J275" s="102"/>
      <c r="K275" s="102"/>
      <c r="L275" s="102">
        <v>0.0003770775</v>
      </c>
      <c r="M275" s="102">
        <v>0.0230152245</v>
      </c>
      <c r="N275" s="102">
        <v>0.006713343</v>
      </c>
      <c r="O275" s="102">
        <v>0.0083525895</v>
      </c>
      <c r="P275" s="102"/>
      <c r="Q275" s="102"/>
      <c r="R275" s="102"/>
      <c r="S275" s="102">
        <v>0.00017979</v>
      </c>
      <c r="T275" s="102"/>
      <c r="U275" s="102"/>
      <c r="V275" s="102"/>
      <c r="W275" s="102"/>
      <c r="X275" s="102">
        <v>0.0001038675</v>
      </c>
      <c r="Y275" s="102">
        <f t="shared" si="11"/>
        <v>0.096881208</v>
      </c>
      <c r="Z275" s="102">
        <v>0.0412142745</v>
      </c>
      <c r="AA275" s="102">
        <v>0.019064553</v>
      </c>
      <c r="AB275" s="102">
        <v>0.034989951</v>
      </c>
      <c r="AC275" s="102">
        <v>0.0016124295</v>
      </c>
      <c r="AD275" s="102"/>
      <c r="AE275" s="102"/>
    </row>
    <row r="276" ht="18" customHeight="true" spans="1:31">
      <c r="A276" s="105"/>
      <c r="B276" s="104" t="s">
        <v>8</v>
      </c>
      <c r="C276" s="102">
        <v>0.061080915</v>
      </c>
      <c r="D276" s="102">
        <f t="shared" si="10"/>
        <v>0.0591704595</v>
      </c>
      <c r="E276" s="102">
        <v>0.027090708</v>
      </c>
      <c r="F276" s="102">
        <v>0.025702914</v>
      </c>
      <c r="G276" s="102">
        <v>0.001576701</v>
      </c>
      <c r="H276" s="102"/>
      <c r="I276" s="102"/>
      <c r="J276" s="102"/>
      <c r="K276" s="102"/>
      <c r="L276" s="102">
        <v>0.0017650575</v>
      </c>
      <c r="M276" s="102">
        <v>0.003035079</v>
      </c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>
        <f t="shared" si="11"/>
        <v>0.0018508095</v>
      </c>
      <c r="Z276" s="102">
        <v>0.0018508095</v>
      </c>
      <c r="AA276" s="102"/>
      <c r="AB276" s="102"/>
      <c r="AC276" s="102"/>
      <c r="AD276" s="102"/>
      <c r="AE276" s="102"/>
    </row>
    <row r="277" ht="18" customHeight="true" spans="1:31">
      <c r="A277" s="105"/>
      <c r="B277" s="104" t="s">
        <v>9</v>
      </c>
      <c r="C277" s="102">
        <v>0.0113469555</v>
      </c>
      <c r="D277" s="102">
        <f t="shared" si="10"/>
        <v>0.0108676005</v>
      </c>
      <c r="E277" s="102"/>
      <c r="F277" s="102"/>
      <c r="G277" s="102"/>
      <c r="H277" s="102"/>
      <c r="I277" s="102"/>
      <c r="J277" s="102"/>
      <c r="K277" s="102"/>
      <c r="L277" s="102"/>
      <c r="M277" s="102">
        <v>0.0108676005</v>
      </c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>
        <f t="shared" si="11"/>
        <v>0.0004666845</v>
      </c>
      <c r="Z277" s="102"/>
      <c r="AA277" s="102"/>
      <c r="AB277" s="102">
        <v>0.0004666845</v>
      </c>
      <c r="AC277" s="102"/>
      <c r="AD277" s="102"/>
      <c r="AE277" s="102"/>
    </row>
    <row r="278" ht="18" customHeight="true" spans="1:31">
      <c r="A278" s="105"/>
      <c r="B278" s="104" t="s">
        <v>5</v>
      </c>
      <c r="C278" s="102">
        <v>0.869492832</v>
      </c>
      <c r="D278" s="102">
        <f t="shared" si="10"/>
        <v>0.7798574415</v>
      </c>
      <c r="E278" s="102">
        <v>0.300569127</v>
      </c>
      <c r="F278" s="102">
        <v>0.134845518</v>
      </c>
      <c r="G278" s="102">
        <v>0.1053855645</v>
      </c>
      <c r="H278" s="102"/>
      <c r="I278" s="102">
        <v>0.0109872045</v>
      </c>
      <c r="J278" s="102"/>
      <c r="K278" s="102">
        <v>0.0050823285</v>
      </c>
      <c r="L278" s="102">
        <v>0.0097287975</v>
      </c>
      <c r="M278" s="102">
        <v>0.0688963185</v>
      </c>
      <c r="N278" s="102">
        <v>0.1206739425</v>
      </c>
      <c r="O278" s="102">
        <v>0.023624925</v>
      </c>
      <c r="P278" s="102"/>
      <c r="Q278" s="102"/>
      <c r="R278" s="102"/>
      <c r="S278" s="102"/>
      <c r="T278" s="102"/>
      <c r="U278" s="102"/>
      <c r="V278" s="102"/>
      <c r="W278" s="102"/>
      <c r="X278" s="102">
        <v>6.37155e-5</v>
      </c>
      <c r="Y278" s="102">
        <f t="shared" si="11"/>
        <v>0.0896321295</v>
      </c>
      <c r="Z278" s="102">
        <v>0.0663963375</v>
      </c>
      <c r="AA278" s="102">
        <v>0.0174749595</v>
      </c>
      <c r="AB278" s="102">
        <v>0.0051297705</v>
      </c>
      <c r="AC278" s="102">
        <v>0.000631062</v>
      </c>
      <c r="AD278" s="102"/>
      <c r="AE278" s="102"/>
    </row>
    <row r="279" ht="18" customHeight="true" spans="1:31">
      <c r="A279" s="105"/>
      <c r="B279" s="104" t="s">
        <v>14</v>
      </c>
      <c r="C279" s="102">
        <v>0.0481187355</v>
      </c>
      <c r="D279" s="102">
        <f t="shared" si="10"/>
        <v>0.0209605305</v>
      </c>
      <c r="E279" s="102">
        <v>0.0008437455</v>
      </c>
      <c r="F279" s="102"/>
      <c r="G279" s="102">
        <v>0.0002450625</v>
      </c>
      <c r="H279" s="102"/>
      <c r="I279" s="102"/>
      <c r="J279" s="102"/>
      <c r="K279" s="102"/>
      <c r="L279" s="102"/>
      <c r="M279" s="102">
        <v>0.011660853</v>
      </c>
      <c r="N279" s="102">
        <v>0.0007236825</v>
      </c>
      <c r="O279" s="102">
        <v>0.007487187</v>
      </c>
      <c r="P279" s="102"/>
      <c r="Q279" s="102"/>
      <c r="R279" s="102"/>
      <c r="S279" s="102"/>
      <c r="T279" s="102"/>
      <c r="U279" s="102"/>
      <c r="V279" s="102"/>
      <c r="W279" s="102"/>
      <c r="X279" s="102"/>
      <c r="Y279" s="102">
        <f t="shared" si="11"/>
        <v>0.0271303185</v>
      </c>
      <c r="Z279" s="102">
        <v>0.008926863</v>
      </c>
      <c r="AA279" s="102">
        <v>0.0140379675</v>
      </c>
      <c r="AB279" s="102">
        <v>0.004165488</v>
      </c>
      <c r="AC279" s="102"/>
      <c r="AD279" s="102"/>
      <c r="AE279" s="102"/>
    </row>
    <row r="280" ht="18" customHeight="true" spans="1:31">
      <c r="A280" s="105"/>
      <c r="B280" s="104" t="s">
        <v>7</v>
      </c>
      <c r="C280" s="102">
        <v>0.020177259</v>
      </c>
      <c r="D280" s="102">
        <f t="shared" si="10"/>
        <v>0.017241942</v>
      </c>
      <c r="E280" s="102">
        <v>0.0055363395</v>
      </c>
      <c r="F280" s="102">
        <v>0.001435251</v>
      </c>
      <c r="G280" s="102">
        <v>0.0017236605</v>
      </c>
      <c r="H280" s="102"/>
      <c r="I280" s="102">
        <v>0.000483258</v>
      </c>
      <c r="J280" s="102"/>
      <c r="K280" s="102">
        <v>0.0001205115</v>
      </c>
      <c r="L280" s="102"/>
      <c r="M280" s="102">
        <v>0.0048854265</v>
      </c>
      <c r="N280" s="102">
        <v>0.002332284</v>
      </c>
      <c r="O280" s="102">
        <v>0.000725211</v>
      </c>
      <c r="P280" s="102"/>
      <c r="Q280" s="102"/>
      <c r="R280" s="102"/>
      <c r="S280" s="102"/>
      <c r="T280" s="102"/>
      <c r="U280" s="102"/>
      <c r="V280" s="102"/>
      <c r="W280" s="102"/>
      <c r="X280" s="102"/>
      <c r="Y280" s="102">
        <f t="shared" si="11"/>
        <v>0.002935317</v>
      </c>
      <c r="Z280" s="102">
        <v>0.0014511105</v>
      </c>
      <c r="AA280" s="102">
        <v>0.0010155945</v>
      </c>
      <c r="AB280" s="102">
        <v>0.000468612</v>
      </c>
      <c r="AC280" s="102"/>
      <c r="AD280" s="102"/>
      <c r="AE280" s="102"/>
    </row>
    <row r="281" ht="18" customHeight="true" spans="1:31">
      <c r="A281" s="106"/>
      <c r="B281" s="104" t="s">
        <v>4</v>
      </c>
      <c r="C281" s="102">
        <v>2.7703555185</v>
      </c>
      <c r="D281" s="102">
        <f t="shared" si="10"/>
        <v>2.0958105315</v>
      </c>
      <c r="E281" s="102">
        <v>0.5842809915</v>
      </c>
      <c r="F281" s="102">
        <v>0.4144104165</v>
      </c>
      <c r="G281" s="102">
        <v>0.291722979</v>
      </c>
      <c r="H281" s="102"/>
      <c r="I281" s="102">
        <v>0.0150911985</v>
      </c>
      <c r="J281" s="102"/>
      <c r="K281" s="102">
        <v>0.006548313</v>
      </c>
      <c r="L281" s="102">
        <v>0.03882729</v>
      </c>
      <c r="M281" s="102">
        <v>0.355249959</v>
      </c>
      <c r="N281" s="102">
        <v>0.2711088045</v>
      </c>
      <c r="O281" s="102">
        <v>0.118143933</v>
      </c>
      <c r="P281" s="102"/>
      <c r="Q281" s="102"/>
      <c r="R281" s="102"/>
      <c r="S281" s="102">
        <v>0.000183051</v>
      </c>
      <c r="T281" s="102"/>
      <c r="U281" s="102"/>
      <c r="V281" s="102"/>
      <c r="W281" s="102"/>
      <c r="X281" s="102">
        <v>0.0002435955</v>
      </c>
      <c r="Y281" s="102">
        <f t="shared" si="11"/>
        <v>0.674544987</v>
      </c>
      <c r="Z281" s="102">
        <v>0.4327257765</v>
      </c>
      <c r="AA281" s="102">
        <v>0.152376228</v>
      </c>
      <c r="AB281" s="102">
        <v>0.084699945</v>
      </c>
      <c r="AC281" s="102">
        <v>0.0047430375</v>
      </c>
      <c r="AD281" s="102"/>
      <c r="AE281" s="102"/>
    </row>
    <row r="282" ht="18" customHeight="true" spans="1:31">
      <c r="A282" s="103" t="s">
        <v>40</v>
      </c>
      <c r="B282" s="104" t="s">
        <v>6</v>
      </c>
      <c r="C282" s="102">
        <v>0.2731227915</v>
      </c>
      <c r="D282" s="102">
        <f t="shared" si="10"/>
        <v>0.2442725925</v>
      </c>
      <c r="E282" s="102">
        <v>0.0765775665</v>
      </c>
      <c r="F282" s="102">
        <v>0.038075082</v>
      </c>
      <c r="G282" s="102"/>
      <c r="H282" s="102">
        <v>0.0001902315</v>
      </c>
      <c r="I282" s="102">
        <v>0.000442266</v>
      </c>
      <c r="J282" s="102"/>
      <c r="K282" s="102">
        <v>0.0096187665</v>
      </c>
      <c r="L282" s="102">
        <v>0.0011058645</v>
      </c>
      <c r="M282" s="102">
        <v>0.1175982405</v>
      </c>
      <c r="N282" s="102">
        <v>0.000664575</v>
      </c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>
        <f t="shared" si="11"/>
        <v>0.028757121</v>
      </c>
      <c r="Z282" s="102">
        <v>0.025624455</v>
      </c>
      <c r="AA282" s="102">
        <v>0.0001778475</v>
      </c>
      <c r="AB282" s="102">
        <v>0.000404817</v>
      </c>
      <c r="AC282" s="102">
        <v>0.0025500015</v>
      </c>
      <c r="AD282" s="102"/>
      <c r="AE282" s="102">
        <v>9.3078e-5</v>
      </c>
    </row>
    <row r="283" ht="18" customHeight="true" spans="1:31">
      <c r="A283" s="105"/>
      <c r="B283" s="104" t="s">
        <v>10</v>
      </c>
      <c r="C283" s="102">
        <v>0.003410637</v>
      </c>
      <c r="D283" s="102">
        <f t="shared" si="10"/>
        <v>0.000176844</v>
      </c>
      <c r="E283" s="102"/>
      <c r="F283" s="102"/>
      <c r="G283" s="102"/>
      <c r="H283" s="102"/>
      <c r="I283" s="102"/>
      <c r="J283" s="102"/>
      <c r="K283" s="102"/>
      <c r="L283" s="102">
        <v>0.000176844</v>
      </c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>
        <f t="shared" si="11"/>
        <v>0.003149343</v>
      </c>
      <c r="Z283" s="102">
        <v>0.0027465885</v>
      </c>
      <c r="AA283" s="102"/>
      <c r="AB283" s="102">
        <v>0.0004027545</v>
      </c>
      <c r="AC283" s="102"/>
      <c r="AD283" s="102"/>
      <c r="AE283" s="102">
        <v>8.4039e-5</v>
      </c>
    </row>
    <row r="284" ht="18" customHeight="true" spans="1:31">
      <c r="A284" s="105"/>
      <c r="B284" s="104" t="s">
        <v>13</v>
      </c>
      <c r="C284" s="102">
        <v>0.07720614</v>
      </c>
      <c r="D284" s="102">
        <f t="shared" si="10"/>
        <v>0.0227542725</v>
      </c>
      <c r="E284" s="102">
        <v>0.003277749</v>
      </c>
      <c r="F284" s="102">
        <v>0.0035804535</v>
      </c>
      <c r="G284" s="102"/>
      <c r="H284" s="102"/>
      <c r="I284" s="102">
        <v>0.000526782</v>
      </c>
      <c r="J284" s="102"/>
      <c r="K284" s="102">
        <v>0.000375276</v>
      </c>
      <c r="L284" s="102">
        <v>0.0009489135</v>
      </c>
      <c r="M284" s="102">
        <v>0.013742241</v>
      </c>
      <c r="N284" s="102">
        <v>0.0003028575</v>
      </c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>
        <f t="shared" si="11"/>
        <v>0.054396453</v>
      </c>
      <c r="Z284" s="102">
        <v>0.0484306155</v>
      </c>
      <c r="AA284" s="102">
        <v>0.0034553235</v>
      </c>
      <c r="AB284" s="102">
        <v>0.002510514</v>
      </c>
      <c r="AC284" s="102"/>
      <c r="AD284" s="102"/>
      <c r="AE284" s="102"/>
    </row>
    <row r="285" ht="18" customHeight="true" spans="1:31">
      <c r="A285" s="105"/>
      <c r="B285" s="104" t="s">
        <v>15</v>
      </c>
      <c r="C285" s="102">
        <v>0.038512734</v>
      </c>
      <c r="D285" s="102">
        <f t="shared" si="10"/>
        <v>0.009562266</v>
      </c>
      <c r="E285" s="102">
        <v>0.0027983865</v>
      </c>
      <c r="F285" s="102">
        <v>0.001658208</v>
      </c>
      <c r="G285" s="102"/>
      <c r="H285" s="102"/>
      <c r="I285" s="102">
        <v>0.000828603</v>
      </c>
      <c r="J285" s="102"/>
      <c r="K285" s="102">
        <v>0.000345315</v>
      </c>
      <c r="L285" s="102">
        <v>0.000186102</v>
      </c>
      <c r="M285" s="102">
        <v>0.003612288</v>
      </c>
      <c r="N285" s="102">
        <v>0.0001333635</v>
      </c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>
        <f t="shared" si="11"/>
        <v>0.0287943555</v>
      </c>
      <c r="Z285" s="102">
        <v>0.0168764385</v>
      </c>
      <c r="AA285" s="102">
        <v>0.000982782</v>
      </c>
      <c r="AB285" s="102">
        <v>0.007814112</v>
      </c>
      <c r="AC285" s="102">
        <v>0.003121023</v>
      </c>
      <c r="AD285" s="102"/>
      <c r="AE285" s="102">
        <v>0.0001561125</v>
      </c>
    </row>
    <row r="286" ht="18" customHeight="true" spans="1:31">
      <c r="A286" s="105"/>
      <c r="B286" s="104" t="s">
        <v>12</v>
      </c>
      <c r="C286" s="102">
        <v>0.151480845</v>
      </c>
      <c r="D286" s="102">
        <f t="shared" si="10"/>
        <v>0.1320907005</v>
      </c>
      <c r="E286" s="102">
        <v>0.0086105295</v>
      </c>
      <c r="F286" s="102">
        <v>0.0765146445</v>
      </c>
      <c r="G286" s="102"/>
      <c r="H286" s="102"/>
      <c r="I286" s="102"/>
      <c r="J286" s="102"/>
      <c r="K286" s="102"/>
      <c r="L286" s="102">
        <v>0.00154818</v>
      </c>
      <c r="M286" s="102">
        <v>0.0454173465</v>
      </c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>
        <f t="shared" si="11"/>
        <v>0.0193901445</v>
      </c>
      <c r="Z286" s="102">
        <v>0.019081167</v>
      </c>
      <c r="AA286" s="102"/>
      <c r="AB286" s="102"/>
      <c r="AC286" s="102">
        <v>0.0003089775</v>
      </c>
      <c r="AD286" s="102"/>
      <c r="AE286" s="102"/>
    </row>
    <row r="287" ht="18" customHeight="true" spans="1:31">
      <c r="A287" s="105"/>
      <c r="B287" s="104" t="s">
        <v>5</v>
      </c>
      <c r="C287" s="102">
        <v>0.200412486</v>
      </c>
      <c r="D287" s="102">
        <f t="shared" si="10"/>
        <v>0.1923099105</v>
      </c>
      <c r="E287" s="102">
        <v>0.131502879</v>
      </c>
      <c r="F287" s="102">
        <v>0.0109886385</v>
      </c>
      <c r="G287" s="102"/>
      <c r="H287" s="102"/>
      <c r="I287" s="102">
        <v>0.0004982895</v>
      </c>
      <c r="J287" s="102"/>
      <c r="K287" s="102">
        <v>0.0010609365</v>
      </c>
      <c r="L287" s="102">
        <v>0.0037628235</v>
      </c>
      <c r="M287" s="102">
        <v>0.043177815</v>
      </c>
      <c r="N287" s="102">
        <v>0.0013185285</v>
      </c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>
        <f t="shared" si="11"/>
        <v>0.0079914285</v>
      </c>
      <c r="Z287" s="102">
        <v>0.00685467</v>
      </c>
      <c r="AA287" s="102">
        <v>0.0006011835</v>
      </c>
      <c r="AB287" s="102">
        <v>0.0003383415</v>
      </c>
      <c r="AC287" s="102">
        <v>0.0001972335</v>
      </c>
      <c r="AD287" s="102"/>
      <c r="AE287" s="102">
        <v>8.77575e-5</v>
      </c>
    </row>
    <row r="288" ht="18" customHeight="true" spans="1:31">
      <c r="A288" s="105"/>
      <c r="B288" s="104" t="s">
        <v>14</v>
      </c>
      <c r="C288" s="102">
        <v>0.0142309065</v>
      </c>
      <c r="D288" s="102">
        <f t="shared" si="10"/>
        <v>0.0005946255</v>
      </c>
      <c r="E288" s="102"/>
      <c r="F288" s="102">
        <v>0.00038733</v>
      </c>
      <c r="G288" s="102"/>
      <c r="H288" s="102"/>
      <c r="I288" s="102"/>
      <c r="J288" s="102"/>
      <c r="K288" s="102"/>
      <c r="L288" s="102"/>
      <c r="M288" s="102">
        <v>0.000125268</v>
      </c>
      <c r="N288" s="102">
        <v>8.20275e-5</v>
      </c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>
        <f t="shared" si="11"/>
        <v>0.013603161</v>
      </c>
      <c r="Z288" s="102">
        <v>0.011768268</v>
      </c>
      <c r="AA288" s="102"/>
      <c r="AB288" s="102">
        <v>0.001834893</v>
      </c>
      <c r="AC288" s="102"/>
      <c r="AD288" s="102"/>
      <c r="AE288" s="102"/>
    </row>
    <row r="289" ht="18" customHeight="true" spans="1:31">
      <c r="A289" s="105"/>
      <c r="B289" s="104" t="s">
        <v>7</v>
      </c>
      <c r="C289" s="102">
        <v>0.002283552</v>
      </c>
      <c r="D289" s="102">
        <f t="shared" si="10"/>
        <v>0.0021821265</v>
      </c>
      <c r="E289" s="102">
        <v>0.0002396085</v>
      </c>
      <c r="F289" s="102">
        <v>0.0002442615</v>
      </c>
      <c r="G289" s="102"/>
      <c r="H289" s="102"/>
      <c r="I289" s="102">
        <v>0.000109251</v>
      </c>
      <c r="J289" s="102"/>
      <c r="K289" s="102"/>
      <c r="L289" s="102">
        <v>0.0002502675</v>
      </c>
      <c r="M289" s="102">
        <v>0.001176534</v>
      </c>
      <c r="N289" s="102">
        <v>0.000162204</v>
      </c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>
        <f t="shared" si="11"/>
        <v>7.6308e-5</v>
      </c>
      <c r="Z289" s="102">
        <v>7.6308e-5</v>
      </c>
      <c r="AA289" s="102"/>
      <c r="AB289" s="102"/>
      <c r="AC289" s="102"/>
      <c r="AD289" s="102"/>
      <c r="AE289" s="102"/>
    </row>
    <row r="290" ht="18" customHeight="true" spans="1:31">
      <c r="A290" s="106"/>
      <c r="B290" s="104" t="s">
        <v>4</v>
      </c>
      <c r="C290" s="102">
        <v>0.760660092</v>
      </c>
      <c r="D290" s="102">
        <f t="shared" si="10"/>
        <v>0.604007736</v>
      </c>
      <c r="E290" s="102">
        <v>0.22304025</v>
      </c>
      <c r="F290" s="102">
        <v>0.131448618</v>
      </c>
      <c r="G290" s="102"/>
      <c r="H290" s="102">
        <v>0.0002210985</v>
      </c>
      <c r="I290" s="102">
        <v>0.0024051915</v>
      </c>
      <c r="J290" s="102"/>
      <c r="K290" s="102">
        <v>0.011400294</v>
      </c>
      <c r="L290" s="102">
        <v>0.007978995</v>
      </c>
      <c r="M290" s="102">
        <v>0.224849733</v>
      </c>
      <c r="N290" s="102">
        <v>0.002663556</v>
      </c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>
        <f t="shared" si="11"/>
        <v>0.156228654</v>
      </c>
      <c r="Z290" s="102">
        <v>0.1314585105</v>
      </c>
      <c r="AA290" s="102">
        <v>0.0052171365</v>
      </c>
      <c r="AB290" s="102">
        <v>0.0133305495</v>
      </c>
      <c r="AC290" s="102">
        <v>0.0062224575</v>
      </c>
      <c r="AD290" s="102"/>
      <c r="AE290" s="102">
        <v>0.000420987</v>
      </c>
    </row>
    <row r="291" ht="18" customHeight="true" spans="1:31">
      <c r="A291" s="103" t="s">
        <v>41</v>
      </c>
      <c r="B291" s="104" t="s">
        <v>6</v>
      </c>
      <c r="C291" s="102">
        <v>1.323764082</v>
      </c>
      <c r="D291" s="102">
        <f t="shared" si="10"/>
        <v>1.2287653965</v>
      </c>
      <c r="E291" s="102">
        <v>0.457716516</v>
      </c>
      <c r="F291" s="102">
        <v>0.111774246</v>
      </c>
      <c r="G291" s="102">
        <v>0.044632953</v>
      </c>
      <c r="H291" s="102">
        <v>0.018753747</v>
      </c>
      <c r="I291" s="102">
        <v>0.000870465</v>
      </c>
      <c r="J291" s="102"/>
      <c r="K291" s="102">
        <v>0.0228866325</v>
      </c>
      <c r="L291" s="102">
        <v>0.249795066</v>
      </c>
      <c r="M291" s="102">
        <v>0.142418046</v>
      </c>
      <c r="N291" s="102">
        <v>0.174043296</v>
      </c>
      <c r="O291" s="102">
        <v>0.0017752935</v>
      </c>
      <c r="P291" s="102">
        <v>0.003134211</v>
      </c>
      <c r="Q291" s="102"/>
      <c r="R291" s="102"/>
      <c r="S291" s="102"/>
      <c r="T291" s="102"/>
      <c r="U291" s="102"/>
      <c r="V291" s="102">
        <v>0.0008851695</v>
      </c>
      <c r="W291" s="102"/>
      <c r="X291" s="102">
        <v>7.9755e-5</v>
      </c>
      <c r="Y291" s="102">
        <f t="shared" si="11"/>
        <v>0.0949642335</v>
      </c>
      <c r="Z291" s="102">
        <v>0.0772600815</v>
      </c>
      <c r="AA291" s="102">
        <v>0.014209764</v>
      </c>
      <c r="AB291" s="102">
        <v>0.0017144715</v>
      </c>
      <c r="AC291" s="102">
        <v>0.0017799165</v>
      </c>
      <c r="AD291" s="102"/>
      <c r="AE291" s="102"/>
    </row>
    <row r="292" ht="18" customHeight="true" spans="1:31">
      <c r="A292" s="105"/>
      <c r="B292" s="104" t="s">
        <v>10</v>
      </c>
      <c r="C292" s="102">
        <v>1.343186385</v>
      </c>
      <c r="D292" s="102">
        <f t="shared" si="10"/>
        <v>1.2292852335</v>
      </c>
      <c r="E292" s="102">
        <v>0.160930344</v>
      </c>
      <c r="F292" s="102">
        <v>0.0245510895</v>
      </c>
      <c r="G292" s="102">
        <v>0.020422332</v>
      </c>
      <c r="H292" s="102">
        <v>0.0046985205</v>
      </c>
      <c r="I292" s="102">
        <v>0.0010910145</v>
      </c>
      <c r="J292" s="102"/>
      <c r="K292" s="102">
        <v>0.0028482285</v>
      </c>
      <c r="L292" s="102">
        <v>0.0329306385</v>
      </c>
      <c r="M292" s="102">
        <v>0.9422597355</v>
      </c>
      <c r="N292" s="102">
        <v>0.0346589625</v>
      </c>
      <c r="O292" s="102">
        <v>0.004710414</v>
      </c>
      <c r="P292" s="102"/>
      <c r="Q292" s="102"/>
      <c r="R292" s="102"/>
      <c r="S292" s="102">
        <v>0.000183954</v>
      </c>
      <c r="T292" s="102"/>
      <c r="U292" s="102"/>
      <c r="V292" s="102"/>
      <c r="W292" s="102"/>
      <c r="X292" s="102"/>
      <c r="Y292" s="102">
        <f t="shared" si="11"/>
        <v>0.11389998</v>
      </c>
      <c r="Z292" s="102">
        <v>0.0728342385</v>
      </c>
      <c r="AA292" s="102">
        <v>0.0347855295</v>
      </c>
      <c r="AB292" s="102">
        <v>0.005073048</v>
      </c>
      <c r="AC292" s="102">
        <v>0.001207164</v>
      </c>
      <c r="AD292" s="102"/>
      <c r="AE292" s="102"/>
    </row>
    <row r="293" ht="18" customHeight="true" spans="1:31">
      <c r="A293" s="105"/>
      <c r="B293" s="104" t="s">
        <v>13</v>
      </c>
      <c r="C293" s="102">
        <v>0.6809632905</v>
      </c>
      <c r="D293" s="102">
        <f t="shared" si="10"/>
        <v>0.3716683275</v>
      </c>
      <c r="E293" s="102">
        <v>0.116008632</v>
      </c>
      <c r="F293" s="102">
        <v>0.0433268535</v>
      </c>
      <c r="G293" s="102">
        <v>0.034702311</v>
      </c>
      <c r="H293" s="102">
        <v>0.0056910705</v>
      </c>
      <c r="I293" s="102">
        <v>0.000287916</v>
      </c>
      <c r="J293" s="102"/>
      <c r="K293" s="102">
        <v>0.0045335715</v>
      </c>
      <c r="L293" s="102">
        <v>0.023595663</v>
      </c>
      <c r="M293" s="102">
        <v>0.094250526</v>
      </c>
      <c r="N293" s="102">
        <v>0.043043907</v>
      </c>
      <c r="O293" s="102">
        <v>0.003580854</v>
      </c>
      <c r="P293" s="102">
        <v>0.0001133685</v>
      </c>
      <c r="Q293" s="102"/>
      <c r="R293" s="102"/>
      <c r="S293" s="102">
        <v>0.001326756</v>
      </c>
      <c r="T293" s="102"/>
      <c r="U293" s="102"/>
      <c r="V293" s="102">
        <v>0.000574806</v>
      </c>
      <c r="W293" s="102"/>
      <c r="X293" s="102">
        <v>0.0006320925</v>
      </c>
      <c r="Y293" s="102">
        <f t="shared" si="11"/>
        <v>0.30929382</v>
      </c>
      <c r="Z293" s="102">
        <v>0.215546703</v>
      </c>
      <c r="AA293" s="102">
        <v>0.082408365</v>
      </c>
      <c r="AB293" s="102">
        <v>0.007979481</v>
      </c>
      <c r="AC293" s="102">
        <v>0.003359271</v>
      </c>
      <c r="AD293" s="102"/>
      <c r="AE293" s="102"/>
    </row>
    <row r="294" ht="18" customHeight="true" spans="1:31">
      <c r="A294" s="105"/>
      <c r="B294" s="104" t="s">
        <v>15</v>
      </c>
      <c r="C294" s="102">
        <v>0.4165224645</v>
      </c>
      <c r="D294" s="102">
        <f t="shared" si="10"/>
        <v>0.1877423535</v>
      </c>
      <c r="E294" s="102">
        <v>0.048460566</v>
      </c>
      <c r="F294" s="102">
        <v>0.0101597685</v>
      </c>
      <c r="G294" s="102">
        <v>0.010488822</v>
      </c>
      <c r="H294" s="102">
        <v>0.0030033285</v>
      </c>
      <c r="I294" s="102">
        <v>0.000358335</v>
      </c>
      <c r="J294" s="102"/>
      <c r="K294" s="102">
        <v>0.0041952</v>
      </c>
      <c r="L294" s="102">
        <v>0.010369416</v>
      </c>
      <c r="M294" s="102">
        <v>0.076380228</v>
      </c>
      <c r="N294" s="102">
        <v>0.019698432</v>
      </c>
      <c r="O294" s="102">
        <v>0.00086874</v>
      </c>
      <c r="P294" s="102"/>
      <c r="Q294" s="102"/>
      <c r="R294" s="102"/>
      <c r="S294" s="102">
        <v>0.000594081</v>
      </c>
      <c r="T294" s="102"/>
      <c r="U294" s="102"/>
      <c r="V294" s="102">
        <v>0.0029926905</v>
      </c>
      <c r="W294" s="102"/>
      <c r="X294" s="102">
        <v>0.000172746</v>
      </c>
      <c r="Y294" s="102">
        <f t="shared" si="11"/>
        <v>0.2287693005</v>
      </c>
      <c r="Z294" s="102">
        <v>0.104803827</v>
      </c>
      <c r="AA294" s="102">
        <v>0.0650014515</v>
      </c>
      <c r="AB294" s="102">
        <v>0.030763446</v>
      </c>
      <c r="AC294" s="102">
        <v>0.028200576</v>
      </c>
      <c r="AD294" s="102"/>
      <c r="AE294" s="102"/>
    </row>
    <row r="295" ht="18" customHeight="true" spans="1:31">
      <c r="A295" s="105"/>
      <c r="B295" s="104" t="s">
        <v>12</v>
      </c>
      <c r="C295" s="102">
        <v>0.000135432</v>
      </c>
      <c r="D295" s="102">
        <f t="shared" si="10"/>
        <v>0.000135432</v>
      </c>
      <c r="E295" s="102">
        <v>0.000135432</v>
      </c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</row>
    <row r="296" ht="18" customHeight="true" spans="1:31">
      <c r="A296" s="105"/>
      <c r="B296" s="104" t="s">
        <v>8</v>
      </c>
      <c r="C296" s="102">
        <v>0.0188871915</v>
      </c>
      <c r="D296" s="102">
        <f t="shared" si="10"/>
        <v>0.01784115</v>
      </c>
      <c r="E296" s="102">
        <v>0.014935806</v>
      </c>
      <c r="F296" s="102"/>
      <c r="G296" s="102">
        <v>0.0007061925</v>
      </c>
      <c r="H296" s="102"/>
      <c r="I296" s="102"/>
      <c r="J296" s="102"/>
      <c r="K296" s="102"/>
      <c r="L296" s="102">
        <v>0.001163361</v>
      </c>
      <c r="M296" s="102">
        <v>0.0004584945</v>
      </c>
      <c r="N296" s="102"/>
      <c r="O296" s="102"/>
      <c r="P296" s="102">
        <v>0.000577296</v>
      </c>
      <c r="Q296" s="102"/>
      <c r="R296" s="102"/>
      <c r="S296" s="102"/>
      <c r="T296" s="102"/>
      <c r="U296" s="102"/>
      <c r="V296" s="102"/>
      <c r="W296" s="102"/>
      <c r="X296" s="102"/>
      <c r="Y296" s="102">
        <f t="shared" si="11"/>
        <v>0.0010292595</v>
      </c>
      <c r="Z296" s="102">
        <v>0.0010292595</v>
      </c>
      <c r="AA296" s="102"/>
      <c r="AB296" s="102"/>
      <c r="AC296" s="102"/>
      <c r="AD296" s="102"/>
      <c r="AE296" s="102"/>
    </row>
    <row r="297" ht="18" customHeight="true" spans="1:31">
      <c r="A297" s="105"/>
      <c r="B297" s="104" t="s">
        <v>9</v>
      </c>
      <c r="C297" s="102">
        <v>0.0002497035</v>
      </c>
      <c r="D297" s="102">
        <f t="shared" si="10"/>
        <v>0.000173832</v>
      </c>
      <c r="E297" s="102">
        <v>0.000173832</v>
      </c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>
        <f t="shared" si="11"/>
        <v>7.58715e-5</v>
      </c>
      <c r="Z297" s="102">
        <v>7.58715e-5</v>
      </c>
      <c r="AA297" s="102"/>
      <c r="AB297" s="102"/>
      <c r="AC297" s="102"/>
      <c r="AD297" s="102"/>
      <c r="AE297" s="102"/>
    </row>
    <row r="298" ht="18" customHeight="true" spans="1:31">
      <c r="A298" s="105"/>
      <c r="B298" s="104" t="s">
        <v>5</v>
      </c>
      <c r="C298" s="102">
        <v>1.2618029715</v>
      </c>
      <c r="D298" s="102">
        <f t="shared" si="10"/>
        <v>1.1743751205</v>
      </c>
      <c r="E298" s="102">
        <v>0.58016538</v>
      </c>
      <c r="F298" s="102">
        <v>0.11491044</v>
      </c>
      <c r="G298" s="102">
        <v>0.0664278825</v>
      </c>
      <c r="H298" s="102">
        <v>0.024037647</v>
      </c>
      <c r="I298" s="102">
        <v>0.0019750755</v>
      </c>
      <c r="J298" s="102"/>
      <c r="K298" s="102">
        <v>0.012387939</v>
      </c>
      <c r="L298" s="102">
        <v>0.0744795</v>
      </c>
      <c r="M298" s="102">
        <v>0.1177873665</v>
      </c>
      <c r="N298" s="102">
        <v>0.179622579</v>
      </c>
      <c r="O298" s="102">
        <v>0.0009396825</v>
      </c>
      <c r="P298" s="102">
        <v>0.000592296</v>
      </c>
      <c r="Q298" s="102"/>
      <c r="R298" s="102"/>
      <c r="S298" s="102">
        <v>0.0004348335</v>
      </c>
      <c r="T298" s="102"/>
      <c r="U298" s="102"/>
      <c r="V298" s="102"/>
      <c r="W298" s="102"/>
      <c r="X298" s="102">
        <v>0.000614499</v>
      </c>
      <c r="Y298" s="102">
        <f t="shared" si="11"/>
        <v>0.087423639</v>
      </c>
      <c r="Z298" s="102">
        <v>0.059641884</v>
      </c>
      <c r="AA298" s="102">
        <v>0.025152582</v>
      </c>
      <c r="AB298" s="102">
        <v>0.001912452</v>
      </c>
      <c r="AC298" s="102">
        <v>0.000716721</v>
      </c>
      <c r="AD298" s="102"/>
      <c r="AE298" s="102"/>
    </row>
    <row r="299" ht="18" customHeight="true" spans="1:31">
      <c r="A299" s="105"/>
      <c r="B299" s="104" t="s">
        <v>14</v>
      </c>
      <c r="C299" s="102">
        <v>0.2992837095</v>
      </c>
      <c r="D299" s="102">
        <f t="shared" si="10"/>
        <v>0.0383378235</v>
      </c>
      <c r="E299" s="102">
        <v>0.0130009845</v>
      </c>
      <c r="F299" s="102">
        <v>0.0010749285</v>
      </c>
      <c r="G299" s="102">
        <v>0.003095478</v>
      </c>
      <c r="H299" s="102">
        <v>0.0005420535</v>
      </c>
      <c r="I299" s="102"/>
      <c r="J299" s="102"/>
      <c r="K299" s="102">
        <v>0.0003107535</v>
      </c>
      <c r="L299" s="102">
        <v>0.000271518</v>
      </c>
      <c r="M299" s="102">
        <v>0.0183248715</v>
      </c>
      <c r="N299" s="102">
        <v>0.0013709865</v>
      </c>
      <c r="O299" s="102"/>
      <c r="P299" s="102"/>
      <c r="Q299" s="102"/>
      <c r="R299" s="102"/>
      <c r="S299" s="102">
        <v>0.0003462495</v>
      </c>
      <c r="T299" s="102"/>
      <c r="U299" s="102"/>
      <c r="V299" s="102"/>
      <c r="W299" s="102"/>
      <c r="X299" s="102"/>
      <c r="Y299" s="102">
        <f t="shared" si="11"/>
        <v>0.2609047245</v>
      </c>
      <c r="Z299" s="102">
        <v>0.1462904715</v>
      </c>
      <c r="AA299" s="102">
        <v>0.110750211</v>
      </c>
      <c r="AB299" s="102">
        <v>0.001854849</v>
      </c>
      <c r="AC299" s="102">
        <v>0.002009193</v>
      </c>
      <c r="AD299" s="102"/>
      <c r="AE299" s="102"/>
    </row>
    <row r="300" ht="18" customHeight="true" spans="1:31">
      <c r="A300" s="105"/>
      <c r="B300" s="104" t="s">
        <v>7</v>
      </c>
      <c r="C300" s="102">
        <v>0.079188885</v>
      </c>
      <c r="D300" s="102">
        <f t="shared" si="10"/>
        <v>0.0711624015</v>
      </c>
      <c r="E300" s="102">
        <v>0.030097179</v>
      </c>
      <c r="F300" s="102">
        <v>0.0053357835</v>
      </c>
      <c r="G300" s="102">
        <v>0.008801685</v>
      </c>
      <c r="H300" s="102">
        <v>0.0038642925</v>
      </c>
      <c r="I300" s="102">
        <v>0.000360366</v>
      </c>
      <c r="J300" s="102"/>
      <c r="K300" s="102">
        <v>0.004604637</v>
      </c>
      <c r="L300" s="102">
        <v>0.0038616615</v>
      </c>
      <c r="M300" s="102">
        <v>0.0082341435</v>
      </c>
      <c r="N300" s="102">
        <v>0.0057205335</v>
      </c>
      <c r="O300" s="102">
        <v>0.000156285</v>
      </c>
      <c r="P300" s="102">
        <v>5.30625e-5</v>
      </c>
      <c r="Q300" s="102"/>
      <c r="R300" s="102"/>
      <c r="S300" s="102"/>
      <c r="T300" s="102"/>
      <c r="U300" s="102"/>
      <c r="V300" s="102">
        <v>7.27725e-5</v>
      </c>
      <c r="W300" s="102"/>
      <c r="X300" s="102"/>
      <c r="Y300" s="102">
        <f t="shared" si="11"/>
        <v>0.0079515945</v>
      </c>
      <c r="Z300" s="102">
        <v>0.004510269</v>
      </c>
      <c r="AA300" s="102">
        <v>0.003202362</v>
      </c>
      <c r="AB300" s="102">
        <v>0.0002389635</v>
      </c>
      <c r="AC300" s="102"/>
      <c r="AD300" s="102"/>
      <c r="AE300" s="102"/>
    </row>
    <row r="301" ht="18" customHeight="true" spans="1:31">
      <c r="A301" s="106"/>
      <c r="B301" s="104" t="s">
        <v>4</v>
      </c>
      <c r="C301" s="102">
        <v>5.423984115</v>
      </c>
      <c r="D301" s="102">
        <f t="shared" si="10"/>
        <v>4.319635557</v>
      </c>
      <c r="E301" s="102">
        <v>1.4216246715</v>
      </c>
      <c r="F301" s="102">
        <v>0.3111498915</v>
      </c>
      <c r="G301" s="102">
        <v>0.189277656</v>
      </c>
      <c r="H301" s="102">
        <v>0.0605906595</v>
      </c>
      <c r="I301" s="102">
        <v>0.004943172</v>
      </c>
      <c r="J301" s="102"/>
      <c r="K301" s="102">
        <v>0.051766962</v>
      </c>
      <c r="L301" s="102">
        <v>0.396466824</v>
      </c>
      <c r="M301" s="102">
        <v>1.4001134115</v>
      </c>
      <c r="N301" s="102">
        <v>0.4581586965</v>
      </c>
      <c r="O301" s="102">
        <v>0.012031269</v>
      </c>
      <c r="P301" s="102">
        <v>0.004521972</v>
      </c>
      <c r="Q301" s="102"/>
      <c r="R301" s="102"/>
      <c r="S301" s="102">
        <v>0.002919459</v>
      </c>
      <c r="T301" s="102"/>
      <c r="U301" s="102"/>
      <c r="V301" s="102">
        <v>0.0045254385</v>
      </c>
      <c r="W301" s="102"/>
      <c r="X301" s="102">
        <v>0.001545474</v>
      </c>
      <c r="Y301" s="102">
        <f t="shared" si="11"/>
        <v>1.1043415485</v>
      </c>
      <c r="Z301" s="102">
        <v>0.6819926055</v>
      </c>
      <c r="AA301" s="102">
        <v>0.335510265</v>
      </c>
      <c r="AB301" s="102">
        <v>0.049536711</v>
      </c>
      <c r="AC301" s="102">
        <v>0.037301967</v>
      </c>
      <c r="AD301" s="102"/>
      <c r="AE301" s="102"/>
    </row>
    <row r="302" ht="18" customHeight="true" spans="1:31">
      <c r="A302" s="103" t="s">
        <v>42</v>
      </c>
      <c r="B302" s="104" t="s">
        <v>11</v>
      </c>
      <c r="C302" s="102">
        <v>0.0001077405</v>
      </c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>
        <f t="shared" si="11"/>
        <v>0.0001077405</v>
      </c>
      <c r="Z302" s="102"/>
      <c r="AA302" s="102"/>
      <c r="AB302" s="102">
        <v>0.0001077405</v>
      </c>
      <c r="AC302" s="102"/>
      <c r="AD302" s="102"/>
      <c r="AE302" s="102"/>
    </row>
    <row r="303" ht="18" customHeight="true" spans="1:31">
      <c r="A303" s="105"/>
      <c r="B303" s="104" t="s">
        <v>6</v>
      </c>
      <c r="C303" s="102">
        <v>0.7608204015</v>
      </c>
      <c r="D303" s="102">
        <f t="shared" si="10"/>
        <v>0.591325386</v>
      </c>
      <c r="E303" s="102">
        <v>0.3989272935</v>
      </c>
      <c r="F303" s="102">
        <v>0.009730878</v>
      </c>
      <c r="G303" s="102">
        <v>0.001000803</v>
      </c>
      <c r="H303" s="102">
        <v>0.0004492005</v>
      </c>
      <c r="I303" s="102"/>
      <c r="J303" s="102"/>
      <c r="K303" s="102">
        <v>0.010195998</v>
      </c>
      <c r="L303" s="102">
        <v>0.001812951</v>
      </c>
      <c r="M303" s="102">
        <v>0.062458386</v>
      </c>
      <c r="N303" s="102">
        <v>0.0859301265</v>
      </c>
      <c r="O303" s="102">
        <v>0.0202971735</v>
      </c>
      <c r="P303" s="102"/>
      <c r="Q303" s="102"/>
      <c r="R303" s="102"/>
      <c r="S303" s="102"/>
      <c r="T303" s="102"/>
      <c r="U303" s="102"/>
      <c r="V303" s="102"/>
      <c r="W303" s="102"/>
      <c r="X303" s="102">
        <v>0.000522576</v>
      </c>
      <c r="Y303" s="102">
        <f t="shared" si="11"/>
        <v>0.1694950155</v>
      </c>
      <c r="Z303" s="102">
        <v>0.132432366</v>
      </c>
      <c r="AA303" s="102">
        <v>0.031297248</v>
      </c>
      <c r="AB303" s="102">
        <v>0.0054118935</v>
      </c>
      <c r="AC303" s="102">
        <v>0.000302844</v>
      </c>
      <c r="AD303" s="102">
        <v>5.0664e-5</v>
      </c>
      <c r="AE303" s="102"/>
    </row>
    <row r="304" ht="18" customHeight="true" spans="1:31">
      <c r="A304" s="105"/>
      <c r="B304" s="104" t="s">
        <v>10</v>
      </c>
      <c r="C304" s="102">
        <v>0.189156054</v>
      </c>
      <c r="D304" s="102">
        <f t="shared" si="10"/>
        <v>0.123538314</v>
      </c>
      <c r="E304" s="102">
        <v>0.0067993035</v>
      </c>
      <c r="F304" s="102">
        <v>0.0003558495</v>
      </c>
      <c r="G304" s="102"/>
      <c r="H304" s="102"/>
      <c r="I304" s="102"/>
      <c r="J304" s="102"/>
      <c r="K304" s="102">
        <v>0.009236598</v>
      </c>
      <c r="L304" s="102"/>
      <c r="M304" s="102">
        <v>0.101465175</v>
      </c>
      <c r="N304" s="102">
        <v>0.003130362</v>
      </c>
      <c r="O304" s="102">
        <v>0.002551026</v>
      </c>
      <c r="P304" s="102"/>
      <c r="Q304" s="102"/>
      <c r="R304" s="102"/>
      <c r="S304" s="102"/>
      <c r="T304" s="102"/>
      <c r="U304" s="102"/>
      <c r="V304" s="102"/>
      <c r="W304" s="102"/>
      <c r="X304" s="102"/>
      <c r="Y304" s="102">
        <f t="shared" si="11"/>
        <v>0.06561381</v>
      </c>
      <c r="Z304" s="102">
        <v>0.0229108155</v>
      </c>
      <c r="AA304" s="102">
        <v>0.035860281</v>
      </c>
      <c r="AB304" s="102">
        <v>0.0038994975</v>
      </c>
      <c r="AC304" s="102">
        <v>0.002943216</v>
      </c>
      <c r="AD304" s="102"/>
      <c r="AE304" s="102"/>
    </row>
    <row r="305" ht="18" customHeight="true" spans="1:31">
      <c r="A305" s="105"/>
      <c r="B305" s="104" t="s">
        <v>13</v>
      </c>
      <c r="C305" s="102">
        <v>0.5300492175</v>
      </c>
      <c r="D305" s="102">
        <f t="shared" si="10"/>
        <v>0.195004134</v>
      </c>
      <c r="E305" s="102">
        <v>0.0809979075</v>
      </c>
      <c r="F305" s="102">
        <v>0.0070886775</v>
      </c>
      <c r="G305" s="102">
        <v>0.00136299</v>
      </c>
      <c r="H305" s="102">
        <v>0.0004052205</v>
      </c>
      <c r="I305" s="102"/>
      <c r="J305" s="102"/>
      <c r="K305" s="102">
        <v>0.018626592</v>
      </c>
      <c r="L305" s="102">
        <v>0.0005481735</v>
      </c>
      <c r="M305" s="102">
        <v>0.065916399</v>
      </c>
      <c r="N305" s="102">
        <v>0.008239359</v>
      </c>
      <c r="O305" s="102">
        <v>0.011679156</v>
      </c>
      <c r="P305" s="102"/>
      <c r="Q305" s="102"/>
      <c r="R305" s="102"/>
      <c r="S305" s="102"/>
      <c r="T305" s="102"/>
      <c r="U305" s="102"/>
      <c r="V305" s="102"/>
      <c r="W305" s="102"/>
      <c r="X305" s="102">
        <v>0.000139659</v>
      </c>
      <c r="Y305" s="102">
        <f t="shared" si="11"/>
        <v>0.3350222265</v>
      </c>
      <c r="Z305" s="102">
        <v>0.208385652</v>
      </c>
      <c r="AA305" s="102">
        <v>0.0829952595</v>
      </c>
      <c r="AB305" s="102">
        <v>0.038483037</v>
      </c>
      <c r="AC305" s="102">
        <v>0.005158278</v>
      </c>
      <c r="AD305" s="102"/>
      <c r="AE305" s="102"/>
    </row>
    <row r="306" ht="18" customHeight="true" spans="1:31">
      <c r="A306" s="105"/>
      <c r="B306" s="104" t="s">
        <v>15</v>
      </c>
      <c r="C306" s="102">
        <v>0.2287670565</v>
      </c>
      <c r="D306" s="102">
        <f t="shared" si="10"/>
        <v>0.0755808285</v>
      </c>
      <c r="E306" s="102">
        <v>0.035938233</v>
      </c>
      <c r="F306" s="102">
        <v>0.0037374495</v>
      </c>
      <c r="G306" s="102">
        <v>0.00072342</v>
      </c>
      <c r="H306" s="102">
        <v>0.0003724305</v>
      </c>
      <c r="I306" s="102"/>
      <c r="J306" s="102"/>
      <c r="K306" s="102">
        <v>0.005219061</v>
      </c>
      <c r="L306" s="102">
        <v>0.0001186365</v>
      </c>
      <c r="M306" s="102">
        <v>0.021135252</v>
      </c>
      <c r="N306" s="102">
        <v>0.0050515485</v>
      </c>
      <c r="O306" s="102">
        <v>0.0025705125</v>
      </c>
      <c r="P306" s="102"/>
      <c r="Q306" s="102"/>
      <c r="R306" s="102"/>
      <c r="S306" s="102">
        <v>5.61105e-5</v>
      </c>
      <c r="T306" s="102"/>
      <c r="U306" s="102"/>
      <c r="V306" s="102"/>
      <c r="W306" s="102"/>
      <c r="X306" s="102">
        <v>0.0006581745</v>
      </c>
      <c r="Y306" s="102">
        <f t="shared" si="11"/>
        <v>0.153186228</v>
      </c>
      <c r="Z306" s="102">
        <v>0.0696428535</v>
      </c>
      <c r="AA306" s="102">
        <v>0.0419376495</v>
      </c>
      <c r="AB306" s="102">
        <v>0.035810007</v>
      </c>
      <c r="AC306" s="102">
        <v>0.0057038535</v>
      </c>
      <c r="AD306" s="102">
        <v>9.18645e-5</v>
      </c>
      <c r="AE306" s="102"/>
    </row>
    <row r="307" ht="18" customHeight="true" spans="1:31">
      <c r="A307" s="105"/>
      <c r="B307" s="104" t="s">
        <v>8</v>
      </c>
      <c r="C307" s="102">
        <v>0.0005436315</v>
      </c>
      <c r="D307" s="102">
        <f t="shared" si="10"/>
        <v>0.0003661275</v>
      </c>
      <c r="E307" s="102"/>
      <c r="F307" s="102"/>
      <c r="G307" s="102"/>
      <c r="H307" s="102"/>
      <c r="I307" s="102"/>
      <c r="J307" s="102"/>
      <c r="K307" s="102">
        <v>0.0003661275</v>
      </c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>
        <f t="shared" si="11"/>
        <v>0.000177504</v>
      </c>
      <c r="Z307" s="102">
        <v>0.000177504</v>
      </c>
      <c r="AA307" s="102"/>
      <c r="AB307" s="102"/>
      <c r="AC307" s="102"/>
      <c r="AD307" s="102"/>
      <c r="AE307" s="102"/>
    </row>
    <row r="308" ht="18" customHeight="true" spans="1:31">
      <c r="A308" s="105"/>
      <c r="B308" s="104" t="s">
        <v>5</v>
      </c>
      <c r="C308" s="102">
        <v>1.2674441445</v>
      </c>
      <c r="D308" s="102">
        <f t="shared" si="10"/>
        <v>1.136637684</v>
      </c>
      <c r="E308" s="102">
        <v>0.8877916965</v>
      </c>
      <c r="F308" s="102">
        <v>0.0537325815</v>
      </c>
      <c r="G308" s="102">
        <v>0.0115930575</v>
      </c>
      <c r="H308" s="102">
        <v>0.0056357205</v>
      </c>
      <c r="I308" s="102"/>
      <c r="J308" s="102"/>
      <c r="K308" s="102">
        <v>0.0169179855</v>
      </c>
      <c r="L308" s="102">
        <v>0.004788621</v>
      </c>
      <c r="M308" s="102">
        <v>0.076513299</v>
      </c>
      <c r="N308" s="102">
        <v>0.0692490135</v>
      </c>
      <c r="O308" s="102">
        <v>0.0095749005</v>
      </c>
      <c r="P308" s="102"/>
      <c r="Q308" s="102"/>
      <c r="R308" s="102"/>
      <c r="S308" s="102">
        <v>0.000358962</v>
      </c>
      <c r="T308" s="102"/>
      <c r="U308" s="102"/>
      <c r="V308" s="102"/>
      <c r="W308" s="102"/>
      <c r="X308" s="102">
        <v>0.0004818465</v>
      </c>
      <c r="Y308" s="102">
        <f t="shared" si="11"/>
        <v>0.130792332</v>
      </c>
      <c r="Z308" s="102">
        <v>0.0862227615</v>
      </c>
      <c r="AA308" s="102">
        <v>0.026911083</v>
      </c>
      <c r="AB308" s="102">
        <v>0.016645719</v>
      </c>
      <c r="AC308" s="102">
        <v>0.0010127685</v>
      </c>
      <c r="AD308" s="102"/>
      <c r="AE308" s="102"/>
    </row>
    <row r="309" ht="18" customHeight="true" spans="1:31">
      <c r="A309" s="105"/>
      <c r="B309" s="104" t="s">
        <v>14</v>
      </c>
      <c r="C309" s="102">
        <v>0.159651006</v>
      </c>
      <c r="D309" s="102">
        <f t="shared" si="10"/>
        <v>0.037122039</v>
      </c>
      <c r="E309" s="102">
        <v>0.0080493435</v>
      </c>
      <c r="F309" s="102">
        <v>0.0006248415</v>
      </c>
      <c r="G309" s="102">
        <v>0.0010532715</v>
      </c>
      <c r="H309" s="102"/>
      <c r="I309" s="102"/>
      <c r="J309" s="102"/>
      <c r="K309" s="102">
        <v>0.0024058035</v>
      </c>
      <c r="L309" s="102">
        <v>0.0003080745</v>
      </c>
      <c r="M309" s="102">
        <v>0.0244608525</v>
      </c>
      <c r="N309" s="102">
        <v>8.12115e-5</v>
      </c>
      <c r="O309" s="102">
        <v>0.0001386405</v>
      </c>
      <c r="P309" s="102"/>
      <c r="Q309" s="102"/>
      <c r="R309" s="102"/>
      <c r="S309" s="102"/>
      <c r="T309" s="102"/>
      <c r="U309" s="102"/>
      <c r="V309" s="102"/>
      <c r="W309" s="102"/>
      <c r="X309" s="102"/>
      <c r="Y309" s="102">
        <f t="shared" si="11"/>
        <v>0.1225103175</v>
      </c>
      <c r="Z309" s="102">
        <v>0.0693806625</v>
      </c>
      <c r="AA309" s="102">
        <v>0.0384267135</v>
      </c>
      <c r="AB309" s="102">
        <v>0.0142674915</v>
      </c>
      <c r="AC309" s="102">
        <v>0.00043545</v>
      </c>
      <c r="AD309" s="102"/>
      <c r="AE309" s="102"/>
    </row>
    <row r="310" ht="18" customHeight="true" spans="1:31">
      <c r="A310" s="105"/>
      <c r="B310" s="104" t="s">
        <v>7</v>
      </c>
      <c r="C310" s="102">
        <v>0.071406552</v>
      </c>
      <c r="D310" s="102">
        <f t="shared" si="10"/>
        <v>0.058839615</v>
      </c>
      <c r="E310" s="102">
        <v>0.0348767325</v>
      </c>
      <c r="F310" s="102">
        <v>0.0022677615</v>
      </c>
      <c r="G310" s="102">
        <v>0.000914094</v>
      </c>
      <c r="H310" s="102"/>
      <c r="I310" s="102"/>
      <c r="J310" s="102"/>
      <c r="K310" s="102">
        <v>0.0114190035</v>
      </c>
      <c r="L310" s="102">
        <v>6.402e-5</v>
      </c>
      <c r="M310" s="102">
        <v>0.006662238</v>
      </c>
      <c r="N310" s="102">
        <v>0.0024202905</v>
      </c>
      <c r="O310" s="102">
        <v>0.000215475</v>
      </c>
      <c r="P310" s="102"/>
      <c r="Q310" s="102"/>
      <c r="R310" s="102"/>
      <c r="S310" s="102"/>
      <c r="T310" s="102"/>
      <c r="U310" s="102"/>
      <c r="V310" s="102"/>
      <c r="W310" s="102"/>
      <c r="X310" s="102"/>
      <c r="Y310" s="102">
        <f t="shared" si="11"/>
        <v>0.012566937</v>
      </c>
      <c r="Z310" s="102">
        <v>0.008493096</v>
      </c>
      <c r="AA310" s="102">
        <v>0.0027497325</v>
      </c>
      <c r="AB310" s="102">
        <v>0.0008636655</v>
      </c>
      <c r="AC310" s="102">
        <v>0.000460443</v>
      </c>
      <c r="AD310" s="102"/>
      <c r="AE310" s="102"/>
    </row>
    <row r="311" ht="18" customHeight="true" spans="1:31">
      <c r="A311" s="106"/>
      <c r="B311" s="104" t="s">
        <v>4</v>
      </c>
      <c r="C311" s="102">
        <v>3.207945804</v>
      </c>
      <c r="D311" s="102">
        <f t="shared" si="10"/>
        <v>2.2184595645</v>
      </c>
      <c r="E311" s="102">
        <v>1.45338051</v>
      </c>
      <c r="F311" s="102">
        <v>0.077538039</v>
      </c>
      <c r="G311" s="102">
        <v>0.016651566</v>
      </c>
      <c r="H311" s="102">
        <v>0.006862572</v>
      </c>
      <c r="I311" s="102"/>
      <c r="J311" s="102"/>
      <c r="K311" s="102">
        <v>0.074387169</v>
      </c>
      <c r="L311" s="102">
        <v>0.0076404765</v>
      </c>
      <c r="M311" s="102">
        <v>0.3586116015</v>
      </c>
      <c r="N311" s="102">
        <v>0.1741019115</v>
      </c>
      <c r="O311" s="102">
        <v>0.047026884</v>
      </c>
      <c r="P311" s="102"/>
      <c r="Q311" s="102"/>
      <c r="R311" s="102"/>
      <c r="S311" s="102">
        <v>0.0004379295</v>
      </c>
      <c r="T311" s="102"/>
      <c r="U311" s="102"/>
      <c r="V311" s="102"/>
      <c r="W311" s="102"/>
      <c r="X311" s="102">
        <v>0.0018209055</v>
      </c>
      <c r="Y311" s="102">
        <f t="shared" si="11"/>
        <v>0.9894862395</v>
      </c>
      <c r="Z311" s="102">
        <v>0.597645711</v>
      </c>
      <c r="AA311" s="102">
        <v>0.260177967</v>
      </c>
      <c r="AB311" s="102">
        <v>0.1154890515</v>
      </c>
      <c r="AC311" s="102">
        <v>0.016016853</v>
      </c>
      <c r="AD311" s="102">
        <v>0.000156657</v>
      </c>
      <c r="AE311" s="102"/>
    </row>
    <row r="312" ht="18" customHeight="true" spans="1:31">
      <c r="A312" s="103" t="s">
        <v>43</v>
      </c>
      <c r="B312" s="104" t="s">
        <v>6</v>
      </c>
      <c r="C312" s="102">
        <v>1.01150403</v>
      </c>
      <c r="D312" s="102">
        <f t="shared" si="10"/>
        <v>0.892069986</v>
      </c>
      <c r="E312" s="102">
        <v>0.443131443</v>
      </c>
      <c r="F312" s="102">
        <v>0.1412200395</v>
      </c>
      <c r="G312" s="102">
        <v>0.0907356195</v>
      </c>
      <c r="H312" s="102">
        <v>0.0050412795</v>
      </c>
      <c r="I312" s="102"/>
      <c r="J312" s="102"/>
      <c r="K312" s="102">
        <v>0.0019092165</v>
      </c>
      <c r="L312" s="102">
        <v>0.058531458</v>
      </c>
      <c r="M312" s="102">
        <v>0.0792099825</v>
      </c>
      <c r="N312" s="102">
        <v>0.0389047125</v>
      </c>
      <c r="O312" s="102">
        <v>0.0259017795</v>
      </c>
      <c r="P312" s="102"/>
      <c r="Q312" s="102"/>
      <c r="R312" s="102">
        <v>0.00041535</v>
      </c>
      <c r="S312" s="102">
        <v>0.000177756</v>
      </c>
      <c r="T312" s="102">
        <v>0.0049673775</v>
      </c>
      <c r="U312" s="102"/>
      <c r="V312" s="102"/>
      <c r="W312" s="102"/>
      <c r="X312" s="102">
        <v>0.001923972</v>
      </c>
      <c r="Y312" s="102">
        <f t="shared" si="11"/>
        <v>0.1194027675</v>
      </c>
      <c r="Z312" s="102">
        <v>0.0879100215</v>
      </c>
      <c r="AA312" s="102">
        <v>0.013805553</v>
      </c>
      <c r="AB312" s="102">
        <v>0.0092088675</v>
      </c>
      <c r="AC312" s="102">
        <v>0.007690563</v>
      </c>
      <c r="AD312" s="102">
        <v>0.0007877625</v>
      </c>
      <c r="AE312" s="102"/>
    </row>
    <row r="313" ht="18" customHeight="true" spans="1:31">
      <c r="A313" s="105"/>
      <c r="B313" s="104" t="s">
        <v>10</v>
      </c>
      <c r="C313" s="102">
        <v>0.1970151</v>
      </c>
      <c r="D313" s="102">
        <f t="shared" si="10"/>
        <v>0.1749160695</v>
      </c>
      <c r="E313" s="102">
        <v>0.0076646025</v>
      </c>
      <c r="F313" s="102">
        <v>0.0088620165</v>
      </c>
      <c r="G313" s="102">
        <v>0.0042239235</v>
      </c>
      <c r="H313" s="102">
        <v>0.0012262815</v>
      </c>
      <c r="I313" s="102">
        <v>0.0008058705</v>
      </c>
      <c r="J313" s="102"/>
      <c r="K313" s="102">
        <v>0.0012794625</v>
      </c>
      <c r="L313" s="102">
        <v>0.0003000825</v>
      </c>
      <c r="M313" s="102">
        <v>0.1211514945</v>
      </c>
      <c r="N313" s="102">
        <v>8.41545e-5</v>
      </c>
      <c r="O313" s="102">
        <v>0.027656634</v>
      </c>
      <c r="P313" s="102"/>
      <c r="Q313" s="102"/>
      <c r="R313" s="102"/>
      <c r="S313" s="102"/>
      <c r="T313" s="102">
        <v>0.0012997815</v>
      </c>
      <c r="U313" s="102"/>
      <c r="V313" s="102"/>
      <c r="W313" s="102"/>
      <c r="X313" s="102">
        <v>0.0003617655</v>
      </c>
      <c r="Y313" s="102">
        <f t="shared" si="11"/>
        <v>0.022087071</v>
      </c>
      <c r="Z313" s="102">
        <v>0.0154601565</v>
      </c>
      <c r="AA313" s="102">
        <v>0.0024188715</v>
      </c>
      <c r="AB313" s="102">
        <v>0.004208043</v>
      </c>
      <c r="AC313" s="102"/>
      <c r="AD313" s="102"/>
      <c r="AE313" s="102"/>
    </row>
    <row r="314" ht="18" customHeight="true" spans="1:31">
      <c r="A314" s="105"/>
      <c r="B314" s="104" t="s">
        <v>13</v>
      </c>
      <c r="C314" s="102">
        <v>0.321439248</v>
      </c>
      <c r="D314" s="102">
        <f t="shared" si="10"/>
        <v>0.196117425</v>
      </c>
      <c r="E314" s="102">
        <v>0.05774016</v>
      </c>
      <c r="F314" s="102">
        <v>0.0245803215</v>
      </c>
      <c r="G314" s="102">
        <v>0.0164411235</v>
      </c>
      <c r="H314" s="102">
        <v>0.00108153</v>
      </c>
      <c r="I314" s="102">
        <v>0.0003947385</v>
      </c>
      <c r="J314" s="102"/>
      <c r="K314" s="102">
        <v>0.0001339785</v>
      </c>
      <c r="L314" s="102">
        <v>0.006410373</v>
      </c>
      <c r="M314" s="102">
        <v>0.063700233</v>
      </c>
      <c r="N314" s="102">
        <v>0.002435121</v>
      </c>
      <c r="O314" s="102">
        <v>0.019098621</v>
      </c>
      <c r="P314" s="102"/>
      <c r="Q314" s="102"/>
      <c r="R314" s="102"/>
      <c r="S314" s="102"/>
      <c r="T314" s="102">
        <v>0.0034367685</v>
      </c>
      <c r="U314" s="102"/>
      <c r="V314" s="102"/>
      <c r="W314" s="102"/>
      <c r="X314" s="102">
        <v>0.0006644565</v>
      </c>
      <c r="Y314" s="102">
        <f t="shared" si="11"/>
        <v>0.125319684</v>
      </c>
      <c r="Z314" s="102">
        <v>0.0816759255</v>
      </c>
      <c r="AA314" s="102">
        <v>0.0273123465</v>
      </c>
      <c r="AB314" s="102">
        <v>0.0124608015</v>
      </c>
      <c r="AC314" s="102">
        <v>0.0026874375</v>
      </c>
      <c r="AD314" s="102">
        <v>0.001183173</v>
      </c>
      <c r="AE314" s="102"/>
    </row>
    <row r="315" ht="18" customHeight="true" spans="1:31">
      <c r="A315" s="105"/>
      <c r="B315" s="104" t="s">
        <v>15</v>
      </c>
      <c r="C315" s="102">
        <v>0.2140250775</v>
      </c>
      <c r="D315" s="102">
        <f t="shared" si="10"/>
        <v>0.1161005295</v>
      </c>
      <c r="E315" s="102">
        <v>0.0308160975</v>
      </c>
      <c r="F315" s="102">
        <v>0.0104938995</v>
      </c>
      <c r="G315" s="102">
        <v>0.007771767</v>
      </c>
      <c r="H315" s="102">
        <v>0.005049078</v>
      </c>
      <c r="I315" s="102">
        <v>0.0003648615</v>
      </c>
      <c r="J315" s="102"/>
      <c r="K315" s="102">
        <v>0.0005988195</v>
      </c>
      <c r="L315" s="102">
        <v>0.0020478945</v>
      </c>
      <c r="M315" s="102">
        <v>0.0346606575</v>
      </c>
      <c r="N315" s="102">
        <v>0.005694126</v>
      </c>
      <c r="O315" s="102">
        <v>0.0084822615</v>
      </c>
      <c r="P315" s="102"/>
      <c r="Q315" s="102"/>
      <c r="R315" s="102">
        <v>0.0003382335</v>
      </c>
      <c r="S315" s="102"/>
      <c r="T315" s="102">
        <v>0.0087136365</v>
      </c>
      <c r="U315" s="102"/>
      <c r="V315" s="102"/>
      <c r="W315" s="102"/>
      <c r="X315" s="102">
        <v>0.001069197</v>
      </c>
      <c r="Y315" s="102">
        <f t="shared" si="11"/>
        <v>0.097863366</v>
      </c>
      <c r="Z315" s="102">
        <v>0.037524324</v>
      </c>
      <c r="AA315" s="102">
        <v>0.015973236</v>
      </c>
      <c r="AB315" s="102">
        <v>0.037719888</v>
      </c>
      <c r="AC315" s="102">
        <v>0.004341156</v>
      </c>
      <c r="AD315" s="102">
        <v>0.002304762</v>
      </c>
      <c r="AE315" s="102"/>
    </row>
    <row r="316" ht="18" customHeight="true" spans="1:31">
      <c r="A316" s="105"/>
      <c r="B316" s="104" t="s">
        <v>12</v>
      </c>
      <c r="C316" s="102">
        <v>0.000233418</v>
      </c>
      <c r="D316" s="102">
        <f t="shared" si="10"/>
        <v>0.0002328825</v>
      </c>
      <c r="E316" s="102"/>
      <c r="F316" s="102">
        <v>5.6589e-5</v>
      </c>
      <c r="G316" s="102">
        <v>0.0001762935</v>
      </c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</row>
    <row r="317" ht="18" customHeight="true" spans="1:31">
      <c r="A317" s="105"/>
      <c r="B317" s="104" t="s">
        <v>8</v>
      </c>
      <c r="C317" s="102">
        <v>0.0026420115</v>
      </c>
      <c r="D317" s="102">
        <f t="shared" si="10"/>
        <v>0.0010256085</v>
      </c>
      <c r="E317" s="102"/>
      <c r="F317" s="102"/>
      <c r="G317" s="102"/>
      <c r="H317" s="102"/>
      <c r="I317" s="102"/>
      <c r="J317" s="102"/>
      <c r="K317" s="102"/>
      <c r="L317" s="102">
        <v>0.0001574145</v>
      </c>
      <c r="M317" s="102"/>
      <c r="N317" s="102"/>
      <c r="O317" s="102"/>
      <c r="P317" s="102"/>
      <c r="Q317" s="102"/>
      <c r="R317" s="102"/>
      <c r="S317" s="102"/>
      <c r="T317" s="102">
        <v>0.000868194</v>
      </c>
      <c r="U317" s="102"/>
      <c r="V317" s="102"/>
      <c r="W317" s="102"/>
      <c r="X317" s="102"/>
      <c r="Y317" s="102">
        <f t="shared" si="11"/>
        <v>0.0015697845</v>
      </c>
      <c r="Z317" s="102">
        <v>0.0014995755</v>
      </c>
      <c r="AA317" s="102"/>
      <c r="AB317" s="102">
        <v>7.0209e-5</v>
      </c>
      <c r="AC317" s="102"/>
      <c r="AD317" s="102"/>
      <c r="AE317" s="102"/>
    </row>
    <row r="318" ht="18" customHeight="true" spans="1:31">
      <c r="A318" s="105"/>
      <c r="B318" s="104" t="s">
        <v>9</v>
      </c>
      <c r="C318" s="102">
        <v>0.0013932735</v>
      </c>
      <c r="D318" s="102">
        <f t="shared" si="10"/>
        <v>0.001358013</v>
      </c>
      <c r="E318" s="102"/>
      <c r="F318" s="102"/>
      <c r="G318" s="102"/>
      <c r="H318" s="102"/>
      <c r="I318" s="102"/>
      <c r="J318" s="102"/>
      <c r="K318" s="102"/>
      <c r="L318" s="102"/>
      <c r="M318" s="102">
        <v>0.001358013</v>
      </c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  <c r="AA318" s="102"/>
      <c r="AB318" s="102"/>
      <c r="AC318" s="102"/>
      <c r="AD318" s="102"/>
      <c r="AE318" s="102"/>
    </row>
    <row r="319" ht="18" customHeight="true" spans="1:31">
      <c r="A319" s="105"/>
      <c r="B319" s="104" t="s">
        <v>5</v>
      </c>
      <c r="C319" s="102">
        <v>1.4855419455</v>
      </c>
      <c r="D319" s="102">
        <f t="shared" si="10"/>
        <v>1.394305755</v>
      </c>
      <c r="E319" s="102">
        <v>0.8859495435</v>
      </c>
      <c r="F319" s="102">
        <v>0.139814607</v>
      </c>
      <c r="G319" s="102">
        <v>0.1804894545</v>
      </c>
      <c r="H319" s="102">
        <v>0.015203019</v>
      </c>
      <c r="I319" s="102">
        <v>0.0197473095</v>
      </c>
      <c r="J319" s="102"/>
      <c r="K319" s="102">
        <v>0.0007730235</v>
      </c>
      <c r="L319" s="102">
        <v>0.013073091</v>
      </c>
      <c r="M319" s="102">
        <v>0.049292901</v>
      </c>
      <c r="N319" s="102">
        <v>0.0747675585</v>
      </c>
      <c r="O319" s="102">
        <v>0.0125885535</v>
      </c>
      <c r="P319" s="102"/>
      <c r="Q319" s="102"/>
      <c r="R319" s="102"/>
      <c r="S319" s="102"/>
      <c r="T319" s="102">
        <v>0.002155068</v>
      </c>
      <c r="U319" s="102"/>
      <c r="V319" s="102"/>
      <c r="W319" s="102"/>
      <c r="X319" s="102">
        <v>0.000451626</v>
      </c>
      <c r="Y319" s="102">
        <f t="shared" si="11"/>
        <v>0.0912113715</v>
      </c>
      <c r="Z319" s="102">
        <v>0.0638798925</v>
      </c>
      <c r="AA319" s="102">
        <v>0.01941615</v>
      </c>
      <c r="AB319" s="102">
        <v>0.0062918835</v>
      </c>
      <c r="AC319" s="102">
        <v>0.001186284</v>
      </c>
      <c r="AD319" s="102">
        <v>0.0004371615</v>
      </c>
      <c r="AE319" s="102"/>
    </row>
    <row r="320" ht="18" customHeight="true" spans="1:31">
      <c r="A320" s="105"/>
      <c r="B320" s="104" t="s">
        <v>14</v>
      </c>
      <c r="C320" s="102">
        <v>0.036776562</v>
      </c>
      <c r="D320" s="102">
        <f t="shared" si="10"/>
        <v>0.009411246</v>
      </c>
      <c r="E320" s="102">
        <v>0.004879206</v>
      </c>
      <c r="F320" s="102">
        <v>0.000114993</v>
      </c>
      <c r="G320" s="102">
        <v>0.000260166</v>
      </c>
      <c r="H320" s="102"/>
      <c r="I320" s="102"/>
      <c r="J320" s="102"/>
      <c r="K320" s="102"/>
      <c r="L320" s="102"/>
      <c r="M320" s="102">
        <v>0.001831185</v>
      </c>
      <c r="N320" s="102"/>
      <c r="O320" s="102">
        <v>0.002110962</v>
      </c>
      <c r="P320" s="102"/>
      <c r="Q320" s="102"/>
      <c r="R320" s="102"/>
      <c r="S320" s="102"/>
      <c r="T320" s="102">
        <v>0.000134073</v>
      </c>
      <c r="U320" s="102"/>
      <c r="V320" s="102"/>
      <c r="W320" s="102"/>
      <c r="X320" s="102">
        <v>8.0661e-5</v>
      </c>
      <c r="Y320" s="102">
        <f t="shared" si="11"/>
        <v>0.0273367725</v>
      </c>
      <c r="Z320" s="102">
        <v>0.008677092</v>
      </c>
      <c r="AA320" s="102">
        <v>0.0178712265</v>
      </c>
      <c r="AB320" s="102">
        <v>0.000788454</v>
      </c>
      <c r="AC320" s="102"/>
      <c r="AD320" s="102"/>
      <c r="AE320" s="102"/>
    </row>
    <row r="321" ht="18" customHeight="true" spans="1:31">
      <c r="A321" s="105"/>
      <c r="B321" s="104" t="s">
        <v>7</v>
      </c>
      <c r="C321" s="102">
        <v>0.0420783675</v>
      </c>
      <c r="D321" s="102">
        <f t="shared" si="10"/>
        <v>0.037947666</v>
      </c>
      <c r="E321" s="102">
        <v>0.019963119</v>
      </c>
      <c r="F321" s="102">
        <v>0.003917748</v>
      </c>
      <c r="G321" s="102">
        <v>0.0092656605</v>
      </c>
      <c r="H321" s="102">
        <v>0.000548886</v>
      </c>
      <c r="I321" s="102">
        <v>0.000228573</v>
      </c>
      <c r="J321" s="102"/>
      <c r="K321" s="102">
        <v>0.000297255</v>
      </c>
      <c r="L321" s="102">
        <v>0.000521745</v>
      </c>
      <c r="M321" s="102">
        <v>0.0021546015</v>
      </c>
      <c r="N321" s="102">
        <v>0.000776553</v>
      </c>
      <c r="O321" s="102">
        <v>9.48e-5</v>
      </c>
      <c r="P321" s="102"/>
      <c r="Q321" s="102"/>
      <c r="R321" s="102"/>
      <c r="S321" s="102"/>
      <c r="T321" s="102">
        <v>0.000178725</v>
      </c>
      <c r="U321" s="102"/>
      <c r="V321" s="102"/>
      <c r="W321" s="102"/>
      <c r="X321" s="102"/>
      <c r="Y321" s="102">
        <f t="shared" si="11"/>
        <v>0.00410607</v>
      </c>
      <c r="Z321" s="102">
        <v>0.00335505</v>
      </c>
      <c r="AA321" s="102">
        <v>0.000493059</v>
      </c>
      <c r="AB321" s="102">
        <v>0.0001226205</v>
      </c>
      <c r="AC321" s="102">
        <v>0.0001353405</v>
      </c>
      <c r="AD321" s="102"/>
      <c r="AE321" s="102"/>
    </row>
    <row r="322" ht="18" customHeight="true" spans="1:31">
      <c r="A322" s="106"/>
      <c r="B322" s="104" t="s">
        <v>4</v>
      </c>
      <c r="C322" s="102">
        <v>3.3126490335</v>
      </c>
      <c r="D322" s="102">
        <f t="shared" si="10"/>
        <v>2.823718278</v>
      </c>
      <c r="E322" s="102">
        <v>1.4501636055</v>
      </c>
      <c r="F322" s="102">
        <v>0.329087343</v>
      </c>
      <c r="G322" s="102">
        <v>0.309364008</v>
      </c>
      <c r="H322" s="102">
        <v>0.028150074</v>
      </c>
      <c r="I322" s="102">
        <v>0.0215726295</v>
      </c>
      <c r="J322" s="102"/>
      <c r="K322" s="102">
        <v>0.0049917555</v>
      </c>
      <c r="L322" s="102">
        <v>0.0810691815</v>
      </c>
      <c r="M322" s="102">
        <v>0.353359068</v>
      </c>
      <c r="N322" s="102">
        <v>0.12269862</v>
      </c>
      <c r="O322" s="102">
        <v>0.0959336115</v>
      </c>
      <c r="P322" s="102"/>
      <c r="Q322" s="102"/>
      <c r="R322" s="102">
        <v>0.0007770795</v>
      </c>
      <c r="S322" s="102">
        <v>0.0002213685</v>
      </c>
      <c r="T322" s="102">
        <v>0.021753624</v>
      </c>
      <c r="U322" s="102"/>
      <c r="V322" s="102"/>
      <c r="W322" s="102"/>
      <c r="X322" s="102">
        <v>0.0045763095</v>
      </c>
      <c r="Y322" s="102">
        <f t="shared" si="11"/>
        <v>0.488909382</v>
      </c>
      <c r="Z322" s="102">
        <v>0.299982069</v>
      </c>
      <c r="AA322" s="102">
        <v>0.0972904425</v>
      </c>
      <c r="AB322" s="102">
        <v>0.070871271</v>
      </c>
      <c r="AC322" s="102">
        <v>0.0160527405</v>
      </c>
      <c r="AD322" s="102">
        <v>0.004712859</v>
      </c>
      <c r="AE322" s="102"/>
    </row>
    <row r="323" ht="18" customHeight="true" spans="1:31">
      <c r="A323" s="103" t="s">
        <v>111</v>
      </c>
      <c r="B323" s="104" t="s">
        <v>6</v>
      </c>
      <c r="C323" s="102">
        <v>1.746474303</v>
      </c>
      <c r="D323" s="102">
        <f t="shared" si="10"/>
        <v>1.7390816865</v>
      </c>
      <c r="E323" s="102">
        <v>0.794596833</v>
      </c>
      <c r="F323" s="102">
        <v>0.187786023</v>
      </c>
      <c r="G323" s="102">
        <v>0.011298426</v>
      </c>
      <c r="H323" s="102">
        <v>0.0004430175</v>
      </c>
      <c r="I323" s="102">
        <v>0.001189707</v>
      </c>
      <c r="J323" s="102"/>
      <c r="K323" s="102"/>
      <c r="L323" s="102">
        <v>0.3407824785</v>
      </c>
      <c r="M323" s="102">
        <v>0.0128553315</v>
      </c>
      <c r="N323" s="102">
        <v>0.373340901</v>
      </c>
      <c r="O323" s="102">
        <v>0.016788969</v>
      </c>
      <c r="P323" s="102"/>
      <c r="Q323" s="102"/>
      <c r="R323" s="102"/>
      <c r="S323" s="102"/>
      <c r="T323" s="102"/>
      <c r="U323" s="102"/>
      <c r="V323" s="102"/>
      <c r="W323" s="102"/>
      <c r="X323" s="102"/>
      <c r="Y323" s="102">
        <f t="shared" si="11"/>
        <v>0.0073926165</v>
      </c>
      <c r="Z323" s="102"/>
      <c r="AA323" s="102"/>
      <c r="AB323" s="102">
        <v>0.0073926165</v>
      </c>
      <c r="AC323" s="102"/>
      <c r="AD323" s="102"/>
      <c r="AE323" s="102"/>
    </row>
    <row r="324" ht="18" customHeight="true" spans="1:31">
      <c r="A324" s="105"/>
      <c r="B324" s="104" t="s">
        <v>10</v>
      </c>
      <c r="C324" s="102">
        <v>0.1745736825</v>
      </c>
      <c r="D324" s="102">
        <f t="shared" si="10"/>
        <v>0.171294312</v>
      </c>
      <c r="E324" s="102">
        <v>0.0151445025</v>
      </c>
      <c r="F324" s="102">
        <v>0.0069896415</v>
      </c>
      <c r="G324" s="102">
        <v>0.001196751</v>
      </c>
      <c r="H324" s="102"/>
      <c r="I324" s="102"/>
      <c r="J324" s="102"/>
      <c r="K324" s="102"/>
      <c r="L324" s="102">
        <v>0.0053253015</v>
      </c>
      <c r="M324" s="102">
        <v>0.1306050465</v>
      </c>
      <c r="N324" s="102">
        <v>0.012033069</v>
      </c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>
        <f t="shared" si="11"/>
        <v>0.0032793705</v>
      </c>
      <c r="Z324" s="102">
        <v>0.000136953</v>
      </c>
      <c r="AA324" s="102"/>
      <c r="AB324" s="102">
        <v>0.0031424175</v>
      </c>
      <c r="AC324" s="102"/>
      <c r="AD324" s="102"/>
      <c r="AE324" s="102"/>
    </row>
    <row r="325" ht="18" customHeight="true" spans="1:31">
      <c r="A325" s="105"/>
      <c r="B325" s="104" t="s">
        <v>13</v>
      </c>
      <c r="C325" s="102">
        <v>0.416516796</v>
      </c>
      <c r="D325" s="102">
        <f t="shared" si="10"/>
        <v>0.409037073</v>
      </c>
      <c r="E325" s="102">
        <v>0.1354525425</v>
      </c>
      <c r="F325" s="102">
        <v>0.066862053</v>
      </c>
      <c r="G325" s="102">
        <v>0.0042337755</v>
      </c>
      <c r="H325" s="102"/>
      <c r="I325" s="102"/>
      <c r="J325" s="102"/>
      <c r="K325" s="102">
        <v>0.0008347485</v>
      </c>
      <c r="L325" s="102">
        <v>0.0840516075</v>
      </c>
      <c r="M325" s="102">
        <v>0.024859329</v>
      </c>
      <c r="N325" s="102">
        <v>0.0764916765</v>
      </c>
      <c r="O325" s="102">
        <v>0.0162513405</v>
      </c>
      <c r="P325" s="102"/>
      <c r="Q325" s="102"/>
      <c r="R325" s="102"/>
      <c r="S325" s="102"/>
      <c r="T325" s="102"/>
      <c r="U325" s="102"/>
      <c r="V325" s="102"/>
      <c r="W325" s="102"/>
      <c r="X325" s="102"/>
      <c r="Y325" s="102">
        <f t="shared" si="11"/>
        <v>0.007469355</v>
      </c>
      <c r="Z325" s="102">
        <v>0.000978186</v>
      </c>
      <c r="AA325" s="102"/>
      <c r="AB325" s="102">
        <v>0.006491169</v>
      </c>
      <c r="AC325" s="102"/>
      <c r="AD325" s="102"/>
      <c r="AE325" s="102"/>
    </row>
    <row r="326" ht="18" customHeight="true" spans="1:31">
      <c r="A326" s="105"/>
      <c r="B326" s="104" t="s">
        <v>15</v>
      </c>
      <c r="C326" s="102">
        <v>0.1999701495</v>
      </c>
      <c r="D326" s="102">
        <f t="shared" si="10"/>
        <v>0.155993565</v>
      </c>
      <c r="E326" s="102">
        <v>0.078501024</v>
      </c>
      <c r="F326" s="102">
        <v>0.0146815305</v>
      </c>
      <c r="G326" s="102">
        <v>0.001619457</v>
      </c>
      <c r="H326" s="102">
        <v>0.0003615105</v>
      </c>
      <c r="I326" s="102">
        <v>0.000310794</v>
      </c>
      <c r="J326" s="102"/>
      <c r="K326" s="102">
        <v>0.0001862985</v>
      </c>
      <c r="L326" s="102">
        <v>0.016557375</v>
      </c>
      <c r="M326" s="102">
        <v>0.0131760915</v>
      </c>
      <c r="N326" s="102">
        <v>0.0259320135</v>
      </c>
      <c r="O326" s="102">
        <v>0.0046674705</v>
      </c>
      <c r="P326" s="102"/>
      <c r="Q326" s="102"/>
      <c r="R326" s="102"/>
      <c r="S326" s="102"/>
      <c r="T326" s="102"/>
      <c r="U326" s="102"/>
      <c r="V326" s="102"/>
      <c r="W326" s="102"/>
      <c r="X326" s="102"/>
      <c r="Y326" s="102">
        <f t="shared" si="11"/>
        <v>0.0439680615</v>
      </c>
      <c r="Z326" s="102">
        <v>0.0011703645</v>
      </c>
      <c r="AA326" s="102"/>
      <c r="AB326" s="102">
        <v>0.042797697</v>
      </c>
      <c r="AC326" s="102"/>
      <c r="AD326" s="102"/>
      <c r="AE326" s="102"/>
    </row>
    <row r="327" ht="18" customHeight="true" spans="1:31">
      <c r="A327" s="105"/>
      <c r="B327" s="104" t="s">
        <v>12</v>
      </c>
      <c r="C327" s="102">
        <v>0.004551066</v>
      </c>
      <c r="D327" s="102">
        <f t="shared" si="10"/>
        <v>0.004551066</v>
      </c>
      <c r="E327" s="102">
        <v>0.000342123</v>
      </c>
      <c r="F327" s="102">
        <v>0.000236304</v>
      </c>
      <c r="G327" s="102"/>
      <c r="H327" s="102"/>
      <c r="I327" s="102"/>
      <c r="J327" s="102"/>
      <c r="K327" s="102"/>
      <c r="L327" s="102">
        <v>0.003119988</v>
      </c>
      <c r="M327" s="102"/>
      <c r="N327" s="102">
        <v>0.000852651</v>
      </c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2"/>
      <c r="AC327" s="102"/>
      <c r="AD327" s="102"/>
      <c r="AE327" s="102"/>
    </row>
    <row r="328" ht="18" customHeight="true" spans="1:31">
      <c r="A328" s="105"/>
      <c r="B328" s="104" t="s">
        <v>8</v>
      </c>
      <c r="C328" s="102">
        <v>0.0014797185</v>
      </c>
      <c r="D328" s="102">
        <f t="shared" si="10"/>
        <v>0.0010386165</v>
      </c>
      <c r="E328" s="102">
        <v>0.000178221</v>
      </c>
      <c r="F328" s="102"/>
      <c r="G328" s="102"/>
      <c r="H328" s="102"/>
      <c r="I328" s="102"/>
      <c r="J328" s="102"/>
      <c r="K328" s="102"/>
      <c r="L328" s="102"/>
      <c r="M328" s="102"/>
      <c r="N328" s="102">
        <v>0.0008603955</v>
      </c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>
        <f t="shared" si="11"/>
        <v>0.000441102</v>
      </c>
      <c r="Z328" s="102">
        <v>0.000441102</v>
      </c>
      <c r="AA328" s="102"/>
      <c r="AB328" s="102"/>
      <c r="AC328" s="102"/>
      <c r="AD328" s="102"/>
      <c r="AE328" s="102"/>
    </row>
    <row r="329" ht="18" customHeight="true" spans="1:31">
      <c r="A329" s="105"/>
      <c r="B329" s="104" t="s">
        <v>5</v>
      </c>
      <c r="C329" s="102">
        <v>6.116070447</v>
      </c>
      <c r="D329" s="102">
        <f t="shared" ref="D329:D332" si="12">SUM(E329:X329)</f>
        <v>6.1006786305</v>
      </c>
      <c r="E329" s="102">
        <v>4.6821379305</v>
      </c>
      <c r="F329" s="102">
        <v>0.237366981</v>
      </c>
      <c r="G329" s="102">
        <v>0.086734788</v>
      </c>
      <c r="H329" s="102">
        <v>0.0495817425</v>
      </c>
      <c r="I329" s="102">
        <v>0.0092817885</v>
      </c>
      <c r="J329" s="102"/>
      <c r="K329" s="102">
        <v>0.0004489245</v>
      </c>
      <c r="L329" s="102">
        <v>0.351135021</v>
      </c>
      <c r="M329" s="102">
        <v>0.00791895</v>
      </c>
      <c r="N329" s="102">
        <v>0.6568667055</v>
      </c>
      <c r="O329" s="102">
        <v>0.019205799</v>
      </c>
      <c r="P329" s="102"/>
      <c r="Q329" s="102"/>
      <c r="R329" s="102"/>
      <c r="S329" s="102"/>
      <c r="T329" s="102"/>
      <c r="U329" s="102"/>
      <c r="V329" s="102"/>
      <c r="W329" s="102"/>
      <c r="X329" s="102"/>
      <c r="Y329" s="102">
        <f t="shared" ref="Y329:Y332" si="13">SUM(Z329:AD329)</f>
        <v>0.015361992</v>
      </c>
      <c r="Z329" s="102">
        <v>0.0001970025</v>
      </c>
      <c r="AA329" s="102"/>
      <c r="AB329" s="102">
        <v>0.0151649895</v>
      </c>
      <c r="AC329" s="102"/>
      <c r="AD329" s="102"/>
      <c r="AE329" s="102"/>
    </row>
    <row r="330" ht="18" customHeight="true" spans="1:31">
      <c r="A330" s="105"/>
      <c r="B330" s="104" t="s">
        <v>14</v>
      </c>
      <c r="C330" s="102">
        <v>0.019644555</v>
      </c>
      <c r="D330" s="102">
        <f t="shared" si="12"/>
        <v>0.019006671</v>
      </c>
      <c r="E330" s="102">
        <v>0.007259484</v>
      </c>
      <c r="F330" s="102">
        <v>0.0006212235</v>
      </c>
      <c r="G330" s="102"/>
      <c r="H330" s="102"/>
      <c r="I330" s="102"/>
      <c r="J330" s="102"/>
      <c r="K330" s="102"/>
      <c r="L330" s="102">
        <v>0.0065265855</v>
      </c>
      <c r="M330" s="102">
        <v>0.0006715995</v>
      </c>
      <c r="N330" s="102">
        <v>0.0027230085</v>
      </c>
      <c r="O330" s="102">
        <v>0.00120477</v>
      </c>
      <c r="P330" s="102"/>
      <c r="Q330" s="102"/>
      <c r="R330" s="102"/>
      <c r="S330" s="102"/>
      <c r="T330" s="102"/>
      <c r="U330" s="102"/>
      <c r="V330" s="102"/>
      <c r="W330" s="102"/>
      <c r="X330" s="102"/>
      <c r="Y330" s="102">
        <f t="shared" si="13"/>
        <v>0.000598845</v>
      </c>
      <c r="Z330" s="102"/>
      <c r="AA330" s="102"/>
      <c r="AB330" s="102">
        <v>0.000598845</v>
      </c>
      <c r="AC330" s="102"/>
      <c r="AD330" s="102"/>
      <c r="AE330" s="102"/>
    </row>
    <row r="331" ht="18" customHeight="true" spans="1:31">
      <c r="A331" s="105"/>
      <c r="B331" s="104" t="s">
        <v>7</v>
      </c>
      <c r="C331" s="102">
        <v>0.0372433845</v>
      </c>
      <c r="D331" s="102">
        <f t="shared" si="12"/>
        <v>0.0368004855</v>
      </c>
      <c r="E331" s="102">
        <v>0.0212292075</v>
      </c>
      <c r="F331" s="102">
        <v>0.00386493</v>
      </c>
      <c r="G331" s="102">
        <v>0.000891915</v>
      </c>
      <c r="H331" s="102"/>
      <c r="I331" s="102"/>
      <c r="J331" s="102"/>
      <c r="K331" s="102">
        <v>0.0002897175</v>
      </c>
      <c r="L331" s="102">
        <v>0.0034586355</v>
      </c>
      <c r="M331" s="102">
        <v>0.0007557945</v>
      </c>
      <c r="N331" s="102">
        <v>0.006185487</v>
      </c>
      <c r="O331" s="102">
        <v>0.0001247985</v>
      </c>
      <c r="P331" s="102"/>
      <c r="Q331" s="102"/>
      <c r="R331" s="102"/>
      <c r="S331" s="102"/>
      <c r="T331" s="102"/>
      <c r="U331" s="102"/>
      <c r="V331" s="102"/>
      <c r="W331" s="102"/>
      <c r="X331" s="102"/>
      <c r="Y331" s="102">
        <f t="shared" si="13"/>
        <v>0.0004204665</v>
      </c>
      <c r="Z331" s="102"/>
      <c r="AA331" s="102"/>
      <c r="AB331" s="102">
        <v>0.0004204665</v>
      </c>
      <c r="AC331" s="102"/>
      <c r="AD331" s="102"/>
      <c r="AE331" s="102"/>
    </row>
    <row r="332" ht="18" customHeight="true" spans="1:31">
      <c r="A332" s="106"/>
      <c r="B332" s="109" t="s">
        <v>4</v>
      </c>
      <c r="C332" s="110">
        <v>8.716524102</v>
      </c>
      <c r="D332" s="110">
        <f t="shared" si="12"/>
        <v>8.6375149065</v>
      </c>
      <c r="E332" s="110">
        <v>5.734841868</v>
      </c>
      <c r="F332" s="110">
        <v>0.5184086865</v>
      </c>
      <c r="G332" s="110">
        <v>0.1059751125</v>
      </c>
      <c r="H332" s="110">
        <v>0.050405877</v>
      </c>
      <c r="I332" s="110">
        <v>0.0107954835</v>
      </c>
      <c r="J332" s="110"/>
      <c r="K332" s="110">
        <v>0.001759689</v>
      </c>
      <c r="L332" s="110">
        <v>0.8109569925</v>
      </c>
      <c r="M332" s="110">
        <v>0.1908421425</v>
      </c>
      <c r="N332" s="110">
        <v>1.1552859075</v>
      </c>
      <c r="O332" s="110">
        <v>0.0582431475</v>
      </c>
      <c r="P332" s="110"/>
      <c r="Q332" s="110"/>
      <c r="R332" s="110"/>
      <c r="S332" s="110"/>
      <c r="T332" s="110"/>
      <c r="U332" s="110"/>
      <c r="V332" s="110"/>
      <c r="W332" s="110"/>
      <c r="X332" s="110"/>
      <c r="Y332" s="110">
        <f t="shared" si="13"/>
        <v>0.078970848</v>
      </c>
      <c r="Z332" s="110">
        <v>0.002962647</v>
      </c>
      <c r="AA332" s="110"/>
      <c r="AB332" s="110">
        <v>0.076008201</v>
      </c>
      <c r="AC332" s="110"/>
      <c r="AD332" s="110"/>
      <c r="AE332" s="110"/>
    </row>
  </sheetData>
  <autoFilter ref="A6:WVQ332">
    <extLst/>
  </autoFilter>
  <mergeCells count="42">
    <mergeCell ref="B1:AE1"/>
    <mergeCell ref="A2:AE2"/>
    <mergeCell ref="AD3:AE3"/>
    <mergeCell ref="D4:AD4"/>
    <mergeCell ref="D5:X5"/>
    <mergeCell ref="Y5:AD5"/>
    <mergeCell ref="A4:A6"/>
    <mergeCell ref="A8:A22"/>
    <mergeCell ref="A23:A31"/>
    <mergeCell ref="A32:A41"/>
    <mergeCell ref="A42:A50"/>
    <mergeCell ref="A51:A61"/>
    <mergeCell ref="A62:A72"/>
    <mergeCell ref="A73:A82"/>
    <mergeCell ref="A83:A90"/>
    <mergeCell ref="A91:A101"/>
    <mergeCell ref="A102:A113"/>
    <mergeCell ref="A114:A116"/>
    <mergeCell ref="A117:A126"/>
    <mergeCell ref="A127:A137"/>
    <mergeCell ref="A138:A148"/>
    <mergeCell ref="A149:A157"/>
    <mergeCell ref="A158:A169"/>
    <mergeCell ref="A170:A179"/>
    <mergeCell ref="A180:A188"/>
    <mergeCell ref="A189:A199"/>
    <mergeCell ref="A200:A211"/>
    <mergeCell ref="A212:A222"/>
    <mergeCell ref="A223:A233"/>
    <mergeCell ref="A234:A244"/>
    <mergeCell ref="A245:A252"/>
    <mergeCell ref="A253:A260"/>
    <mergeCell ref="A261:A271"/>
    <mergeCell ref="A272:A281"/>
    <mergeCell ref="A282:A290"/>
    <mergeCell ref="A291:A301"/>
    <mergeCell ref="A302:A311"/>
    <mergeCell ref="A312:A322"/>
    <mergeCell ref="A323:A332"/>
    <mergeCell ref="B4:B6"/>
    <mergeCell ref="C4:C6"/>
    <mergeCell ref="AE4:AE6"/>
  </mergeCells>
  <printOptions horizontalCentered="true"/>
  <pageMargins left="0.472222222222222" right="0.511805555555556" top="0.432638888888889" bottom="0.393055555555556" header="0.314583333333333" footer="0.314583333333333"/>
  <pageSetup paperSize="8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F23"/>
  <sheetViews>
    <sheetView workbookViewId="0">
      <selection activeCell="A1" sqref="A1:AE1"/>
    </sheetView>
  </sheetViews>
  <sheetFormatPr defaultColWidth="9" defaultRowHeight="13.5"/>
  <cols>
    <col min="1" max="1" width="4.875" style="2" customWidth="true"/>
    <col min="2" max="3" width="10.125" style="2" customWidth="true"/>
    <col min="4" max="5" width="9.125" style="2" customWidth="true"/>
    <col min="6" max="6" width="9" style="2" customWidth="true"/>
    <col min="7" max="7" width="10.5" style="2" customWidth="true"/>
    <col min="8" max="8" width="10.625" style="2" customWidth="true"/>
    <col min="9" max="9" width="11.375" style="2" customWidth="true"/>
    <col min="10" max="10" width="8.5" style="2" customWidth="true"/>
    <col min="11" max="11" width="7.625" style="2" customWidth="true"/>
    <col min="12" max="12" width="8.5" style="2" customWidth="true"/>
    <col min="13" max="13" width="9.875" style="2" customWidth="true"/>
    <col min="14" max="14" width="9" style="2" customWidth="true"/>
    <col min="15" max="17" width="8.875" style="2" customWidth="true"/>
    <col min="18" max="18" width="9" style="2" customWidth="true"/>
    <col min="19" max="19" width="8.875" style="2" customWidth="true"/>
    <col min="20" max="20" width="9.125" style="2" customWidth="true"/>
    <col min="21" max="22" width="9.875" style="2" customWidth="true"/>
    <col min="23" max="23" width="9.125" style="2" customWidth="true"/>
    <col min="24" max="24" width="8.375" style="2" customWidth="true"/>
    <col min="25" max="25" width="9.875" style="2" customWidth="true"/>
    <col min="26" max="26" width="9.125" style="2" customWidth="true"/>
    <col min="27" max="27" width="8.125" style="2" customWidth="true"/>
    <col min="28" max="28" width="9.5" style="2" customWidth="true"/>
    <col min="29" max="29" width="8.875" style="2" customWidth="true"/>
    <col min="30" max="30" width="9" style="2" customWidth="true"/>
    <col min="31" max="31" width="10" style="2" customWidth="true"/>
    <col min="32" max="32" width="4.75833333333333" style="2" customWidth="true"/>
    <col min="33" max="256" width="9" style="2"/>
    <col min="257" max="257" width="6.625" style="2" customWidth="true"/>
    <col min="258" max="259" width="10.125" style="2" customWidth="true"/>
    <col min="260" max="287" width="11.375" style="2" customWidth="true"/>
    <col min="288" max="288" width="4.75833333333333" style="2" customWidth="true"/>
    <col min="289" max="512" width="9" style="2"/>
    <col min="513" max="513" width="6.625" style="2" customWidth="true"/>
    <col min="514" max="515" width="10.125" style="2" customWidth="true"/>
    <col min="516" max="543" width="11.375" style="2" customWidth="true"/>
    <col min="544" max="544" width="4.75833333333333" style="2" customWidth="true"/>
    <col min="545" max="768" width="9" style="2"/>
    <col min="769" max="769" width="6.625" style="2" customWidth="true"/>
    <col min="770" max="771" width="10.125" style="2" customWidth="true"/>
    <col min="772" max="799" width="11.375" style="2" customWidth="true"/>
    <col min="800" max="800" width="4.75833333333333" style="2" customWidth="true"/>
    <col min="801" max="1024" width="9" style="2"/>
    <col min="1025" max="1025" width="6.625" style="2" customWidth="true"/>
    <col min="1026" max="1027" width="10.125" style="2" customWidth="true"/>
    <col min="1028" max="1055" width="11.375" style="2" customWidth="true"/>
    <col min="1056" max="1056" width="4.75833333333333" style="2" customWidth="true"/>
    <col min="1057" max="1280" width="9" style="2"/>
    <col min="1281" max="1281" width="6.625" style="2" customWidth="true"/>
    <col min="1282" max="1283" width="10.125" style="2" customWidth="true"/>
    <col min="1284" max="1311" width="11.375" style="2" customWidth="true"/>
    <col min="1312" max="1312" width="4.75833333333333" style="2" customWidth="true"/>
    <col min="1313" max="1536" width="9" style="2"/>
    <col min="1537" max="1537" width="6.625" style="2" customWidth="true"/>
    <col min="1538" max="1539" width="10.125" style="2" customWidth="true"/>
    <col min="1540" max="1567" width="11.375" style="2" customWidth="true"/>
    <col min="1568" max="1568" width="4.75833333333333" style="2" customWidth="true"/>
    <col min="1569" max="1792" width="9" style="2"/>
    <col min="1793" max="1793" width="6.625" style="2" customWidth="true"/>
    <col min="1794" max="1795" width="10.125" style="2" customWidth="true"/>
    <col min="1796" max="1823" width="11.375" style="2" customWidth="true"/>
    <col min="1824" max="1824" width="4.75833333333333" style="2" customWidth="true"/>
    <col min="1825" max="2048" width="9" style="2"/>
    <col min="2049" max="2049" width="6.625" style="2" customWidth="true"/>
    <col min="2050" max="2051" width="10.125" style="2" customWidth="true"/>
    <col min="2052" max="2079" width="11.375" style="2" customWidth="true"/>
    <col min="2080" max="2080" width="4.75833333333333" style="2" customWidth="true"/>
    <col min="2081" max="2304" width="9" style="2"/>
    <col min="2305" max="2305" width="6.625" style="2" customWidth="true"/>
    <col min="2306" max="2307" width="10.125" style="2" customWidth="true"/>
    <col min="2308" max="2335" width="11.375" style="2" customWidth="true"/>
    <col min="2336" max="2336" width="4.75833333333333" style="2" customWidth="true"/>
    <col min="2337" max="2560" width="9" style="2"/>
    <col min="2561" max="2561" width="6.625" style="2" customWidth="true"/>
    <col min="2562" max="2563" width="10.125" style="2" customWidth="true"/>
    <col min="2564" max="2591" width="11.375" style="2" customWidth="true"/>
    <col min="2592" max="2592" width="4.75833333333333" style="2" customWidth="true"/>
    <col min="2593" max="2816" width="9" style="2"/>
    <col min="2817" max="2817" width="6.625" style="2" customWidth="true"/>
    <col min="2818" max="2819" width="10.125" style="2" customWidth="true"/>
    <col min="2820" max="2847" width="11.375" style="2" customWidth="true"/>
    <col min="2848" max="2848" width="4.75833333333333" style="2" customWidth="true"/>
    <col min="2849" max="3072" width="9" style="2"/>
    <col min="3073" max="3073" width="6.625" style="2" customWidth="true"/>
    <col min="3074" max="3075" width="10.125" style="2" customWidth="true"/>
    <col min="3076" max="3103" width="11.375" style="2" customWidth="true"/>
    <col min="3104" max="3104" width="4.75833333333333" style="2" customWidth="true"/>
    <col min="3105" max="3328" width="9" style="2"/>
    <col min="3329" max="3329" width="6.625" style="2" customWidth="true"/>
    <col min="3330" max="3331" width="10.125" style="2" customWidth="true"/>
    <col min="3332" max="3359" width="11.375" style="2" customWidth="true"/>
    <col min="3360" max="3360" width="4.75833333333333" style="2" customWidth="true"/>
    <col min="3361" max="3584" width="9" style="2"/>
    <col min="3585" max="3585" width="6.625" style="2" customWidth="true"/>
    <col min="3586" max="3587" width="10.125" style="2" customWidth="true"/>
    <col min="3588" max="3615" width="11.375" style="2" customWidth="true"/>
    <col min="3616" max="3616" width="4.75833333333333" style="2" customWidth="true"/>
    <col min="3617" max="3840" width="9" style="2"/>
    <col min="3841" max="3841" width="6.625" style="2" customWidth="true"/>
    <col min="3842" max="3843" width="10.125" style="2" customWidth="true"/>
    <col min="3844" max="3871" width="11.375" style="2" customWidth="true"/>
    <col min="3872" max="3872" width="4.75833333333333" style="2" customWidth="true"/>
    <col min="3873" max="4096" width="9" style="2"/>
    <col min="4097" max="4097" width="6.625" style="2" customWidth="true"/>
    <col min="4098" max="4099" width="10.125" style="2" customWidth="true"/>
    <col min="4100" max="4127" width="11.375" style="2" customWidth="true"/>
    <col min="4128" max="4128" width="4.75833333333333" style="2" customWidth="true"/>
    <col min="4129" max="4352" width="9" style="2"/>
    <col min="4353" max="4353" width="6.625" style="2" customWidth="true"/>
    <col min="4354" max="4355" width="10.125" style="2" customWidth="true"/>
    <col min="4356" max="4383" width="11.375" style="2" customWidth="true"/>
    <col min="4384" max="4384" width="4.75833333333333" style="2" customWidth="true"/>
    <col min="4385" max="4608" width="9" style="2"/>
    <col min="4609" max="4609" width="6.625" style="2" customWidth="true"/>
    <col min="4610" max="4611" width="10.125" style="2" customWidth="true"/>
    <col min="4612" max="4639" width="11.375" style="2" customWidth="true"/>
    <col min="4640" max="4640" width="4.75833333333333" style="2" customWidth="true"/>
    <col min="4641" max="4864" width="9" style="2"/>
    <col min="4865" max="4865" width="6.625" style="2" customWidth="true"/>
    <col min="4866" max="4867" width="10.125" style="2" customWidth="true"/>
    <col min="4868" max="4895" width="11.375" style="2" customWidth="true"/>
    <col min="4896" max="4896" width="4.75833333333333" style="2" customWidth="true"/>
    <col min="4897" max="5120" width="9" style="2"/>
    <col min="5121" max="5121" width="6.625" style="2" customWidth="true"/>
    <col min="5122" max="5123" width="10.125" style="2" customWidth="true"/>
    <col min="5124" max="5151" width="11.375" style="2" customWidth="true"/>
    <col min="5152" max="5152" width="4.75833333333333" style="2" customWidth="true"/>
    <col min="5153" max="5376" width="9" style="2"/>
    <col min="5377" max="5377" width="6.625" style="2" customWidth="true"/>
    <col min="5378" max="5379" width="10.125" style="2" customWidth="true"/>
    <col min="5380" max="5407" width="11.375" style="2" customWidth="true"/>
    <col min="5408" max="5408" width="4.75833333333333" style="2" customWidth="true"/>
    <col min="5409" max="5632" width="9" style="2"/>
    <col min="5633" max="5633" width="6.625" style="2" customWidth="true"/>
    <col min="5634" max="5635" width="10.125" style="2" customWidth="true"/>
    <col min="5636" max="5663" width="11.375" style="2" customWidth="true"/>
    <col min="5664" max="5664" width="4.75833333333333" style="2" customWidth="true"/>
    <col min="5665" max="5888" width="9" style="2"/>
    <col min="5889" max="5889" width="6.625" style="2" customWidth="true"/>
    <col min="5890" max="5891" width="10.125" style="2" customWidth="true"/>
    <col min="5892" max="5919" width="11.375" style="2" customWidth="true"/>
    <col min="5920" max="5920" width="4.75833333333333" style="2" customWidth="true"/>
    <col min="5921" max="6144" width="9" style="2"/>
    <col min="6145" max="6145" width="6.625" style="2" customWidth="true"/>
    <col min="6146" max="6147" width="10.125" style="2" customWidth="true"/>
    <col min="6148" max="6175" width="11.375" style="2" customWidth="true"/>
    <col min="6176" max="6176" width="4.75833333333333" style="2" customWidth="true"/>
    <col min="6177" max="6400" width="9" style="2"/>
    <col min="6401" max="6401" width="6.625" style="2" customWidth="true"/>
    <col min="6402" max="6403" width="10.125" style="2" customWidth="true"/>
    <col min="6404" max="6431" width="11.375" style="2" customWidth="true"/>
    <col min="6432" max="6432" width="4.75833333333333" style="2" customWidth="true"/>
    <col min="6433" max="6656" width="9" style="2"/>
    <col min="6657" max="6657" width="6.625" style="2" customWidth="true"/>
    <col min="6658" max="6659" width="10.125" style="2" customWidth="true"/>
    <col min="6660" max="6687" width="11.375" style="2" customWidth="true"/>
    <col min="6688" max="6688" width="4.75833333333333" style="2" customWidth="true"/>
    <col min="6689" max="6912" width="9" style="2"/>
    <col min="6913" max="6913" width="6.625" style="2" customWidth="true"/>
    <col min="6914" max="6915" width="10.125" style="2" customWidth="true"/>
    <col min="6916" max="6943" width="11.375" style="2" customWidth="true"/>
    <col min="6944" max="6944" width="4.75833333333333" style="2" customWidth="true"/>
    <col min="6945" max="7168" width="9" style="2"/>
    <col min="7169" max="7169" width="6.625" style="2" customWidth="true"/>
    <col min="7170" max="7171" width="10.125" style="2" customWidth="true"/>
    <col min="7172" max="7199" width="11.375" style="2" customWidth="true"/>
    <col min="7200" max="7200" width="4.75833333333333" style="2" customWidth="true"/>
    <col min="7201" max="7424" width="9" style="2"/>
    <col min="7425" max="7425" width="6.625" style="2" customWidth="true"/>
    <col min="7426" max="7427" width="10.125" style="2" customWidth="true"/>
    <col min="7428" max="7455" width="11.375" style="2" customWidth="true"/>
    <col min="7456" max="7456" width="4.75833333333333" style="2" customWidth="true"/>
    <col min="7457" max="7680" width="9" style="2"/>
    <col min="7681" max="7681" width="6.625" style="2" customWidth="true"/>
    <col min="7682" max="7683" width="10.125" style="2" customWidth="true"/>
    <col min="7684" max="7711" width="11.375" style="2" customWidth="true"/>
    <col min="7712" max="7712" width="4.75833333333333" style="2" customWidth="true"/>
    <col min="7713" max="7936" width="9" style="2"/>
    <col min="7937" max="7937" width="6.625" style="2" customWidth="true"/>
    <col min="7938" max="7939" width="10.125" style="2" customWidth="true"/>
    <col min="7940" max="7967" width="11.375" style="2" customWidth="true"/>
    <col min="7968" max="7968" width="4.75833333333333" style="2" customWidth="true"/>
    <col min="7969" max="8192" width="9" style="2"/>
    <col min="8193" max="8193" width="6.625" style="2" customWidth="true"/>
    <col min="8194" max="8195" width="10.125" style="2" customWidth="true"/>
    <col min="8196" max="8223" width="11.375" style="2" customWidth="true"/>
    <col min="8224" max="8224" width="4.75833333333333" style="2" customWidth="true"/>
    <col min="8225" max="8448" width="9" style="2"/>
    <col min="8449" max="8449" width="6.625" style="2" customWidth="true"/>
    <col min="8450" max="8451" width="10.125" style="2" customWidth="true"/>
    <col min="8452" max="8479" width="11.375" style="2" customWidth="true"/>
    <col min="8480" max="8480" width="4.75833333333333" style="2" customWidth="true"/>
    <col min="8481" max="8704" width="9" style="2"/>
    <col min="8705" max="8705" width="6.625" style="2" customWidth="true"/>
    <col min="8706" max="8707" width="10.125" style="2" customWidth="true"/>
    <col min="8708" max="8735" width="11.375" style="2" customWidth="true"/>
    <col min="8736" max="8736" width="4.75833333333333" style="2" customWidth="true"/>
    <col min="8737" max="8960" width="9" style="2"/>
    <col min="8961" max="8961" width="6.625" style="2" customWidth="true"/>
    <col min="8962" max="8963" width="10.125" style="2" customWidth="true"/>
    <col min="8964" max="8991" width="11.375" style="2" customWidth="true"/>
    <col min="8992" max="8992" width="4.75833333333333" style="2" customWidth="true"/>
    <col min="8993" max="9216" width="9" style="2"/>
    <col min="9217" max="9217" width="6.625" style="2" customWidth="true"/>
    <col min="9218" max="9219" width="10.125" style="2" customWidth="true"/>
    <col min="9220" max="9247" width="11.375" style="2" customWidth="true"/>
    <col min="9248" max="9248" width="4.75833333333333" style="2" customWidth="true"/>
    <col min="9249" max="9472" width="9" style="2"/>
    <col min="9473" max="9473" width="6.625" style="2" customWidth="true"/>
    <col min="9474" max="9475" width="10.125" style="2" customWidth="true"/>
    <col min="9476" max="9503" width="11.375" style="2" customWidth="true"/>
    <col min="9504" max="9504" width="4.75833333333333" style="2" customWidth="true"/>
    <col min="9505" max="9728" width="9" style="2"/>
    <col min="9729" max="9729" width="6.625" style="2" customWidth="true"/>
    <col min="9730" max="9731" width="10.125" style="2" customWidth="true"/>
    <col min="9732" max="9759" width="11.375" style="2" customWidth="true"/>
    <col min="9760" max="9760" width="4.75833333333333" style="2" customWidth="true"/>
    <col min="9761" max="9984" width="9" style="2"/>
    <col min="9985" max="9985" width="6.625" style="2" customWidth="true"/>
    <col min="9986" max="9987" width="10.125" style="2" customWidth="true"/>
    <col min="9988" max="10015" width="11.375" style="2" customWidth="true"/>
    <col min="10016" max="10016" width="4.75833333333333" style="2" customWidth="true"/>
    <col min="10017" max="10240" width="9" style="2"/>
    <col min="10241" max="10241" width="6.625" style="2" customWidth="true"/>
    <col min="10242" max="10243" width="10.125" style="2" customWidth="true"/>
    <col min="10244" max="10271" width="11.375" style="2" customWidth="true"/>
    <col min="10272" max="10272" width="4.75833333333333" style="2" customWidth="true"/>
    <col min="10273" max="10496" width="9" style="2"/>
    <col min="10497" max="10497" width="6.625" style="2" customWidth="true"/>
    <col min="10498" max="10499" width="10.125" style="2" customWidth="true"/>
    <col min="10500" max="10527" width="11.375" style="2" customWidth="true"/>
    <col min="10528" max="10528" width="4.75833333333333" style="2" customWidth="true"/>
    <col min="10529" max="10752" width="9" style="2"/>
    <col min="10753" max="10753" width="6.625" style="2" customWidth="true"/>
    <col min="10754" max="10755" width="10.125" style="2" customWidth="true"/>
    <col min="10756" max="10783" width="11.375" style="2" customWidth="true"/>
    <col min="10784" max="10784" width="4.75833333333333" style="2" customWidth="true"/>
    <col min="10785" max="11008" width="9" style="2"/>
    <col min="11009" max="11009" width="6.625" style="2" customWidth="true"/>
    <col min="11010" max="11011" width="10.125" style="2" customWidth="true"/>
    <col min="11012" max="11039" width="11.375" style="2" customWidth="true"/>
    <col min="11040" max="11040" width="4.75833333333333" style="2" customWidth="true"/>
    <col min="11041" max="11264" width="9" style="2"/>
    <col min="11265" max="11265" width="6.625" style="2" customWidth="true"/>
    <col min="11266" max="11267" width="10.125" style="2" customWidth="true"/>
    <col min="11268" max="11295" width="11.375" style="2" customWidth="true"/>
    <col min="11296" max="11296" width="4.75833333333333" style="2" customWidth="true"/>
    <col min="11297" max="11520" width="9" style="2"/>
    <col min="11521" max="11521" width="6.625" style="2" customWidth="true"/>
    <col min="11522" max="11523" width="10.125" style="2" customWidth="true"/>
    <col min="11524" max="11551" width="11.375" style="2" customWidth="true"/>
    <col min="11552" max="11552" width="4.75833333333333" style="2" customWidth="true"/>
    <col min="11553" max="11776" width="9" style="2"/>
    <col min="11777" max="11777" width="6.625" style="2" customWidth="true"/>
    <col min="11778" max="11779" width="10.125" style="2" customWidth="true"/>
    <col min="11780" max="11807" width="11.375" style="2" customWidth="true"/>
    <col min="11808" max="11808" width="4.75833333333333" style="2" customWidth="true"/>
    <col min="11809" max="12032" width="9" style="2"/>
    <col min="12033" max="12033" width="6.625" style="2" customWidth="true"/>
    <col min="12034" max="12035" width="10.125" style="2" customWidth="true"/>
    <col min="12036" max="12063" width="11.375" style="2" customWidth="true"/>
    <col min="12064" max="12064" width="4.75833333333333" style="2" customWidth="true"/>
    <col min="12065" max="12288" width="9" style="2"/>
    <col min="12289" max="12289" width="6.625" style="2" customWidth="true"/>
    <col min="12290" max="12291" width="10.125" style="2" customWidth="true"/>
    <col min="12292" max="12319" width="11.375" style="2" customWidth="true"/>
    <col min="12320" max="12320" width="4.75833333333333" style="2" customWidth="true"/>
    <col min="12321" max="12544" width="9" style="2"/>
    <col min="12545" max="12545" width="6.625" style="2" customWidth="true"/>
    <col min="12546" max="12547" width="10.125" style="2" customWidth="true"/>
    <col min="12548" max="12575" width="11.375" style="2" customWidth="true"/>
    <col min="12576" max="12576" width="4.75833333333333" style="2" customWidth="true"/>
    <col min="12577" max="12800" width="9" style="2"/>
    <col min="12801" max="12801" width="6.625" style="2" customWidth="true"/>
    <col min="12802" max="12803" width="10.125" style="2" customWidth="true"/>
    <col min="12804" max="12831" width="11.375" style="2" customWidth="true"/>
    <col min="12832" max="12832" width="4.75833333333333" style="2" customWidth="true"/>
    <col min="12833" max="13056" width="9" style="2"/>
    <col min="13057" max="13057" width="6.625" style="2" customWidth="true"/>
    <col min="13058" max="13059" width="10.125" style="2" customWidth="true"/>
    <col min="13060" max="13087" width="11.375" style="2" customWidth="true"/>
    <col min="13088" max="13088" width="4.75833333333333" style="2" customWidth="true"/>
    <col min="13089" max="13312" width="9" style="2"/>
    <col min="13313" max="13313" width="6.625" style="2" customWidth="true"/>
    <col min="13314" max="13315" width="10.125" style="2" customWidth="true"/>
    <col min="13316" max="13343" width="11.375" style="2" customWidth="true"/>
    <col min="13344" max="13344" width="4.75833333333333" style="2" customWidth="true"/>
    <col min="13345" max="13568" width="9" style="2"/>
    <col min="13569" max="13569" width="6.625" style="2" customWidth="true"/>
    <col min="13570" max="13571" width="10.125" style="2" customWidth="true"/>
    <col min="13572" max="13599" width="11.375" style="2" customWidth="true"/>
    <col min="13600" max="13600" width="4.75833333333333" style="2" customWidth="true"/>
    <col min="13601" max="13824" width="9" style="2"/>
    <col min="13825" max="13825" width="6.625" style="2" customWidth="true"/>
    <col min="13826" max="13827" width="10.125" style="2" customWidth="true"/>
    <col min="13828" max="13855" width="11.375" style="2" customWidth="true"/>
    <col min="13856" max="13856" width="4.75833333333333" style="2" customWidth="true"/>
    <col min="13857" max="14080" width="9" style="2"/>
    <col min="14081" max="14081" width="6.625" style="2" customWidth="true"/>
    <col min="14082" max="14083" width="10.125" style="2" customWidth="true"/>
    <col min="14084" max="14111" width="11.375" style="2" customWidth="true"/>
    <col min="14112" max="14112" width="4.75833333333333" style="2" customWidth="true"/>
    <col min="14113" max="14336" width="9" style="2"/>
    <col min="14337" max="14337" width="6.625" style="2" customWidth="true"/>
    <col min="14338" max="14339" width="10.125" style="2" customWidth="true"/>
    <col min="14340" max="14367" width="11.375" style="2" customWidth="true"/>
    <col min="14368" max="14368" width="4.75833333333333" style="2" customWidth="true"/>
    <col min="14369" max="14592" width="9" style="2"/>
    <col min="14593" max="14593" width="6.625" style="2" customWidth="true"/>
    <col min="14594" max="14595" width="10.125" style="2" customWidth="true"/>
    <col min="14596" max="14623" width="11.375" style="2" customWidth="true"/>
    <col min="14624" max="14624" width="4.75833333333333" style="2" customWidth="true"/>
    <col min="14625" max="14848" width="9" style="2"/>
    <col min="14849" max="14849" width="6.625" style="2" customWidth="true"/>
    <col min="14850" max="14851" width="10.125" style="2" customWidth="true"/>
    <col min="14852" max="14879" width="11.375" style="2" customWidth="true"/>
    <col min="14880" max="14880" width="4.75833333333333" style="2" customWidth="true"/>
    <col min="14881" max="15104" width="9" style="2"/>
    <col min="15105" max="15105" width="6.625" style="2" customWidth="true"/>
    <col min="15106" max="15107" width="10.125" style="2" customWidth="true"/>
    <col min="15108" max="15135" width="11.375" style="2" customWidth="true"/>
    <col min="15136" max="15136" width="4.75833333333333" style="2" customWidth="true"/>
    <col min="15137" max="15360" width="9" style="2"/>
    <col min="15361" max="15361" width="6.625" style="2" customWidth="true"/>
    <col min="15362" max="15363" width="10.125" style="2" customWidth="true"/>
    <col min="15364" max="15391" width="11.375" style="2" customWidth="true"/>
    <col min="15392" max="15392" width="4.75833333333333" style="2" customWidth="true"/>
    <col min="15393" max="15616" width="9" style="2"/>
    <col min="15617" max="15617" width="6.625" style="2" customWidth="true"/>
    <col min="15618" max="15619" width="10.125" style="2" customWidth="true"/>
    <col min="15620" max="15647" width="11.375" style="2" customWidth="true"/>
    <col min="15648" max="15648" width="4.75833333333333" style="2" customWidth="true"/>
    <col min="15649" max="15872" width="9" style="2"/>
    <col min="15873" max="15873" width="6.625" style="2" customWidth="true"/>
    <col min="15874" max="15875" width="10.125" style="2" customWidth="true"/>
    <col min="15876" max="15903" width="11.375" style="2" customWidth="true"/>
    <col min="15904" max="15904" width="4.75833333333333" style="2" customWidth="true"/>
    <col min="15905" max="16128" width="9" style="2"/>
    <col min="16129" max="16129" width="6.625" style="2" customWidth="true"/>
    <col min="16130" max="16131" width="10.125" style="2" customWidth="true"/>
    <col min="16132" max="16159" width="11.375" style="2" customWidth="true"/>
    <col min="16160" max="16160" width="4.75833333333333" style="2" customWidth="true"/>
    <col min="16161" max="16384" width="9" style="2"/>
  </cols>
  <sheetData>
    <row r="1" ht="24" customHeight="true" spans="1:31">
      <c r="A1" s="80" t="s">
        <v>112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ht="27.1" customHeight="true" spans="1:31">
      <c r="A2" s="81" t="s">
        <v>113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30:31">
      <c r="AD3" s="94" t="s">
        <v>99</v>
      </c>
      <c r="AE3" s="94"/>
    </row>
    <row r="4" ht="21.1" customHeight="true" spans="1:31">
      <c r="A4" s="82" t="s">
        <v>114</v>
      </c>
      <c r="B4" s="83" t="s">
        <v>115</v>
      </c>
      <c r="C4" s="84"/>
      <c r="D4" s="82" t="s">
        <v>103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 t="s">
        <v>104</v>
      </c>
    </row>
    <row r="5" ht="19.45" customHeight="true" spans="1:31">
      <c r="A5" s="82"/>
      <c r="B5" s="85"/>
      <c r="C5" s="86"/>
      <c r="D5" s="82" t="s">
        <v>48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 t="s">
        <v>49</v>
      </c>
      <c r="Z5" s="82"/>
      <c r="AA5" s="82"/>
      <c r="AB5" s="82"/>
      <c r="AC5" s="82"/>
      <c r="AD5" s="82"/>
      <c r="AE5" s="82"/>
    </row>
    <row r="6" ht="65" customHeight="true" spans="1:31">
      <c r="A6" s="82"/>
      <c r="B6" s="87"/>
      <c r="C6" s="88"/>
      <c r="D6" s="82" t="s">
        <v>4</v>
      </c>
      <c r="E6" s="82" t="s">
        <v>51</v>
      </c>
      <c r="F6" s="82" t="s">
        <v>52</v>
      </c>
      <c r="G6" s="82" t="s">
        <v>53</v>
      </c>
      <c r="H6" s="82" t="s">
        <v>54</v>
      </c>
      <c r="I6" s="82" t="s">
        <v>55</v>
      </c>
      <c r="J6" s="82" t="s">
        <v>56</v>
      </c>
      <c r="K6" s="82" t="s">
        <v>57</v>
      </c>
      <c r="L6" s="82" t="s">
        <v>58</v>
      </c>
      <c r="M6" s="82" t="s">
        <v>59</v>
      </c>
      <c r="N6" s="82" t="s">
        <v>60</v>
      </c>
      <c r="O6" s="82" t="s">
        <v>61</v>
      </c>
      <c r="P6" s="82" t="s">
        <v>62</v>
      </c>
      <c r="Q6" s="82" t="s">
        <v>63</v>
      </c>
      <c r="R6" s="82" t="s">
        <v>64</v>
      </c>
      <c r="S6" s="82" t="s">
        <v>65</v>
      </c>
      <c r="T6" s="82" t="s">
        <v>66</v>
      </c>
      <c r="U6" s="82" t="s">
        <v>67</v>
      </c>
      <c r="V6" s="82" t="s">
        <v>68</v>
      </c>
      <c r="W6" s="82" t="s">
        <v>69</v>
      </c>
      <c r="X6" s="82" t="s">
        <v>70</v>
      </c>
      <c r="Y6" s="82" t="s">
        <v>4</v>
      </c>
      <c r="Z6" s="82" t="s">
        <v>13</v>
      </c>
      <c r="AA6" s="82" t="s">
        <v>14</v>
      </c>
      <c r="AB6" s="82" t="s">
        <v>71</v>
      </c>
      <c r="AC6" s="82" t="s">
        <v>72</v>
      </c>
      <c r="AD6" s="82" t="s">
        <v>73</v>
      </c>
      <c r="AE6" s="82"/>
    </row>
    <row r="7" ht="24.95" customHeight="true" spans="1:31">
      <c r="A7" s="89" t="s">
        <v>116</v>
      </c>
      <c r="B7" s="90" t="s">
        <v>4</v>
      </c>
      <c r="C7" s="91">
        <f>C8+C13</f>
        <v>87.887078802</v>
      </c>
      <c r="D7" s="91">
        <f t="shared" ref="D7:AE7" si="0">D8+D13</f>
        <v>70.1969045355</v>
      </c>
      <c r="E7" s="91">
        <f t="shared" si="0"/>
        <v>31.570987323</v>
      </c>
      <c r="F7" s="91">
        <f t="shared" si="0"/>
        <v>9.87541266</v>
      </c>
      <c r="G7" s="91">
        <f t="shared" si="0"/>
        <v>5.2087373445</v>
      </c>
      <c r="H7" s="91">
        <f t="shared" si="0"/>
        <v>0.8171939445</v>
      </c>
      <c r="I7" s="91">
        <f t="shared" si="0"/>
        <v>1.3877714925</v>
      </c>
      <c r="J7" s="91">
        <f t="shared" si="0"/>
        <v>0.002616681</v>
      </c>
      <c r="K7" s="91">
        <f t="shared" si="0"/>
        <v>0.607718193</v>
      </c>
      <c r="L7" s="91">
        <f t="shared" si="0"/>
        <v>3.904974735</v>
      </c>
      <c r="M7" s="91">
        <f t="shared" si="0"/>
        <v>7.660264002</v>
      </c>
      <c r="N7" s="91">
        <f t="shared" si="0"/>
        <v>7.775915859</v>
      </c>
      <c r="O7" s="91">
        <f t="shared" si="0"/>
        <v>0.9627340815</v>
      </c>
      <c r="P7" s="91">
        <f t="shared" si="0"/>
        <v>0.0794861115</v>
      </c>
      <c r="Q7" s="91">
        <f t="shared" si="0"/>
        <v>0.017883192</v>
      </c>
      <c r="R7" s="91">
        <f t="shared" si="0"/>
        <v>0.000914826</v>
      </c>
      <c r="S7" s="91">
        <f t="shared" si="0"/>
        <v>0.0970824975</v>
      </c>
      <c r="T7" s="91">
        <f t="shared" si="0"/>
        <v>0.0839056545</v>
      </c>
      <c r="U7" s="91">
        <f t="shared" si="0"/>
        <v>0.0122325105</v>
      </c>
      <c r="V7" s="91">
        <f t="shared" si="0"/>
        <v>0.0352375335</v>
      </c>
      <c r="W7" s="91">
        <f t="shared" si="0"/>
        <v>0.0024971295</v>
      </c>
      <c r="X7" s="91">
        <f t="shared" si="0"/>
        <v>0.0933387645</v>
      </c>
      <c r="Y7" s="91">
        <f t="shared" si="0"/>
        <v>17.6679028875</v>
      </c>
      <c r="Z7" s="91">
        <f t="shared" si="0"/>
        <v>9.8975083845</v>
      </c>
      <c r="AA7" s="91">
        <f t="shared" si="0"/>
        <v>3.159734763</v>
      </c>
      <c r="AB7" s="91">
        <f t="shared" si="0"/>
        <v>3.8038509765</v>
      </c>
      <c r="AC7" s="91">
        <f t="shared" si="0"/>
        <v>0.688285782</v>
      </c>
      <c r="AD7" s="91">
        <f t="shared" si="0"/>
        <v>0.1185229815</v>
      </c>
      <c r="AE7" s="91">
        <f t="shared" si="0"/>
        <v>0.022271379</v>
      </c>
    </row>
    <row r="8" ht="24.95" customHeight="true" spans="1:31">
      <c r="A8" s="89"/>
      <c r="B8" s="89" t="s">
        <v>106</v>
      </c>
      <c r="C8" s="92">
        <f>SUM(C9:C12)</f>
        <v>64.1678450985</v>
      </c>
      <c r="D8" s="92">
        <f>SUM(E8:X8)</f>
        <v>58.427405547</v>
      </c>
      <c r="E8" s="92">
        <f>SUM(E9:E12)</f>
        <v>28.9752597</v>
      </c>
      <c r="F8" s="92">
        <f t="shared" ref="F8:AE8" si="1">SUM(F9:F12)</f>
        <v>8.3318919225</v>
      </c>
      <c r="G8" s="92">
        <f t="shared" si="1"/>
        <v>4.516031808</v>
      </c>
      <c r="H8" s="92">
        <f t="shared" si="1"/>
        <v>0.7137142635</v>
      </c>
      <c r="I8" s="92">
        <f t="shared" si="1"/>
        <v>1.0746491775</v>
      </c>
      <c r="J8" s="92">
        <f t="shared" si="1"/>
        <v>0.00171459</v>
      </c>
      <c r="K8" s="92">
        <f t="shared" si="1"/>
        <v>0.4749169545</v>
      </c>
      <c r="L8" s="92">
        <f t="shared" si="1"/>
        <v>3.435431619</v>
      </c>
      <c r="M8" s="92">
        <f t="shared" si="1"/>
        <v>3.0287879835</v>
      </c>
      <c r="N8" s="92">
        <f t="shared" si="1"/>
        <v>7.139847966</v>
      </c>
      <c r="O8" s="92">
        <f t="shared" si="1"/>
        <v>0.508609761</v>
      </c>
      <c r="P8" s="92">
        <f t="shared" si="1"/>
        <v>0.050029182</v>
      </c>
      <c r="Q8" s="92">
        <f t="shared" si="1"/>
        <v>0.009932742</v>
      </c>
      <c r="R8" s="92">
        <f t="shared" si="1"/>
        <v>0.0004557465</v>
      </c>
      <c r="S8" s="92">
        <f t="shared" si="1"/>
        <v>0.052777443</v>
      </c>
      <c r="T8" s="92">
        <f t="shared" si="1"/>
        <v>0.0337403295</v>
      </c>
      <c r="U8" s="92">
        <f t="shared" si="1"/>
        <v>0.005389023</v>
      </c>
      <c r="V8" s="92">
        <f t="shared" si="1"/>
        <v>0.01280916</v>
      </c>
      <c r="W8" s="92">
        <f t="shared" si="1"/>
        <v>0.0023310465</v>
      </c>
      <c r="X8" s="92">
        <f t="shared" si="1"/>
        <v>0.059085129</v>
      </c>
      <c r="Y8" s="92">
        <f>SUM(Z8:AD8)</f>
        <v>5.7209160225</v>
      </c>
      <c r="Z8" s="92">
        <f t="shared" si="1"/>
        <v>3.7384011735</v>
      </c>
      <c r="AA8" s="92">
        <f t="shared" si="1"/>
        <v>1.009052004</v>
      </c>
      <c r="AB8" s="92">
        <f t="shared" si="1"/>
        <v>0.7924960545</v>
      </c>
      <c r="AC8" s="92">
        <f t="shared" si="1"/>
        <v>0.1374360585</v>
      </c>
      <c r="AD8" s="92">
        <f t="shared" si="1"/>
        <v>0.043530732</v>
      </c>
      <c r="AE8" s="92">
        <f t="shared" si="1"/>
        <v>0.019523529</v>
      </c>
    </row>
    <row r="9" ht="24.95" customHeight="true" spans="1:31">
      <c r="A9" s="89"/>
      <c r="B9" s="89" t="s">
        <v>5</v>
      </c>
      <c r="C9" s="92">
        <f>D9+Y9+AE9</f>
        <v>40.714577643</v>
      </c>
      <c r="D9" s="92">
        <f>SUM(E9:X9)</f>
        <v>38.063869464</v>
      </c>
      <c r="E9" s="92">
        <v>21.884742261</v>
      </c>
      <c r="F9" s="92">
        <v>4.581379659</v>
      </c>
      <c r="G9" s="92">
        <v>2.8146284595</v>
      </c>
      <c r="H9" s="92">
        <v>0.520695195</v>
      </c>
      <c r="I9" s="92">
        <v>0.519431697</v>
      </c>
      <c r="J9" s="92">
        <v>0.0005973705</v>
      </c>
      <c r="K9" s="92">
        <v>0.2155775835</v>
      </c>
      <c r="L9" s="92">
        <v>1.694985549</v>
      </c>
      <c r="M9" s="92">
        <v>1.5621826875</v>
      </c>
      <c r="N9" s="92">
        <v>3.922630491</v>
      </c>
      <c r="O9" s="92">
        <v>0.237270321</v>
      </c>
      <c r="P9" s="92">
        <v>0.0188036835</v>
      </c>
      <c r="Q9" s="92">
        <v>0.0036130275</v>
      </c>
      <c r="R9" s="92">
        <v>0.00010713</v>
      </c>
      <c r="S9" s="92">
        <v>0.0240577425</v>
      </c>
      <c r="T9" s="92">
        <v>0.0153485025</v>
      </c>
      <c r="U9" s="92">
        <v>0.0030948765</v>
      </c>
      <c r="V9" s="92">
        <v>0.005882796</v>
      </c>
      <c r="W9" s="92">
        <v>0.0016918425</v>
      </c>
      <c r="X9" s="92">
        <v>0.037148589</v>
      </c>
      <c r="Y9" s="92">
        <f t="shared" ref="Y9:Y21" si="2">SUM(Z9:AD9)</f>
        <v>2.640977196</v>
      </c>
      <c r="Z9" s="92">
        <v>1.683506706</v>
      </c>
      <c r="AA9" s="92">
        <v>0.5314602915</v>
      </c>
      <c r="AB9" s="92">
        <v>0.3430445865</v>
      </c>
      <c r="AC9" s="92">
        <v>0.067818177</v>
      </c>
      <c r="AD9" s="92">
        <v>0.015147435</v>
      </c>
      <c r="AE9" s="92">
        <v>0.009730983</v>
      </c>
    </row>
    <row r="10" ht="24.95" customHeight="true" spans="1:32">
      <c r="A10" s="89"/>
      <c r="B10" s="89" t="s">
        <v>6</v>
      </c>
      <c r="C10" s="92">
        <f t="shared" ref="C10:C21" si="3">D10+Y10+AE10</f>
        <v>21.965180445</v>
      </c>
      <c r="D10" s="92">
        <f t="shared" ref="D10:D21" si="4">SUM(E10:X10)</f>
        <v>19.113539565</v>
      </c>
      <c r="E10" s="92">
        <v>6.6317185935</v>
      </c>
      <c r="F10" s="92">
        <v>3.58449624</v>
      </c>
      <c r="G10" s="92">
        <v>1.4953239585</v>
      </c>
      <c r="H10" s="92">
        <v>0.162322206</v>
      </c>
      <c r="I10" s="92">
        <v>0.5107509765</v>
      </c>
      <c r="J10" s="92">
        <v>0.000395748</v>
      </c>
      <c r="K10" s="92">
        <v>0.1935986655</v>
      </c>
      <c r="L10" s="92">
        <v>1.708533039</v>
      </c>
      <c r="M10" s="92">
        <v>1.317063366</v>
      </c>
      <c r="N10" s="92">
        <v>3.1417148325</v>
      </c>
      <c r="O10" s="92">
        <v>0.25865865</v>
      </c>
      <c r="P10" s="92">
        <v>0.030097794</v>
      </c>
      <c r="Q10" s="92">
        <v>0.0053976495</v>
      </c>
      <c r="R10" s="92">
        <v>0.0003486165</v>
      </c>
      <c r="S10" s="92">
        <v>0.027546375</v>
      </c>
      <c r="T10" s="92">
        <v>0.016467648</v>
      </c>
      <c r="U10" s="92">
        <v>0.0022941465</v>
      </c>
      <c r="V10" s="92">
        <v>0.005583723</v>
      </c>
      <c r="W10" s="92">
        <v>0.000639204</v>
      </c>
      <c r="X10" s="92">
        <v>0.020588133</v>
      </c>
      <c r="Y10" s="92">
        <f t="shared" si="2"/>
        <v>2.8419725745</v>
      </c>
      <c r="Z10" s="92">
        <v>1.9023963315</v>
      </c>
      <c r="AA10" s="92">
        <v>0.4371189915</v>
      </c>
      <c r="AB10" s="92">
        <v>0.409871508</v>
      </c>
      <c r="AC10" s="92">
        <v>0.064424931</v>
      </c>
      <c r="AD10" s="92">
        <v>0.0281608125</v>
      </c>
      <c r="AE10" s="92">
        <v>0.0096683055</v>
      </c>
      <c r="AF10" s="79"/>
    </row>
    <row r="11" s="79" customFormat="true" ht="24.95" customHeight="true" spans="1:32">
      <c r="A11" s="89"/>
      <c r="B11" s="89" t="s">
        <v>7</v>
      </c>
      <c r="C11" s="92">
        <f t="shared" si="3"/>
        <v>1.3468202085</v>
      </c>
      <c r="D11" s="92">
        <f t="shared" si="4"/>
        <v>1.134311115</v>
      </c>
      <c r="E11" s="92">
        <v>0.402544389</v>
      </c>
      <c r="F11" s="92">
        <v>0.1295135535</v>
      </c>
      <c r="G11" s="92">
        <v>0.1964734095</v>
      </c>
      <c r="H11" s="92">
        <v>0.0306968625</v>
      </c>
      <c r="I11" s="92">
        <v>0.044046873</v>
      </c>
      <c r="J11" s="92">
        <v>0.0007214715</v>
      </c>
      <c r="K11" s="92">
        <v>0.065374578</v>
      </c>
      <c r="L11" s="92">
        <v>0.0286780905</v>
      </c>
      <c r="M11" s="92">
        <v>0.1461667995</v>
      </c>
      <c r="N11" s="92">
        <v>0.0731611515</v>
      </c>
      <c r="O11" s="92">
        <v>0.0124072755</v>
      </c>
      <c r="P11" s="92">
        <v>0.0005504085</v>
      </c>
      <c r="Q11" s="92">
        <v>0.000922065</v>
      </c>
      <c r="R11" s="92"/>
      <c r="S11" s="92">
        <v>0.00098154</v>
      </c>
      <c r="T11" s="92">
        <v>0.0006671715</v>
      </c>
      <c r="U11" s="92"/>
      <c r="V11" s="92">
        <v>0.0001088625</v>
      </c>
      <c r="W11" s="92"/>
      <c r="X11" s="92">
        <v>0.0012966135</v>
      </c>
      <c r="Y11" s="92">
        <f t="shared" si="2"/>
        <v>0.212384853</v>
      </c>
      <c r="Z11" s="92">
        <v>0.138695229</v>
      </c>
      <c r="AA11" s="92">
        <v>0.0393881325</v>
      </c>
      <c r="AB11" s="92">
        <v>0.029242773</v>
      </c>
      <c r="AC11" s="92">
        <v>0.004836234</v>
      </c>
      <c r="AD11" s="92">
        <v>0.0002224845</v>
      </c>
      <c r="AE11" s="92">
        <v>0.0001242405</v>
      </c>
      <c r="AF11" s="2"/>
    </row>
    <row r="12" ht="24.95" customHeight="true" spans="1:31">
      <c r="A12" s="89"/>
      <c r="B12" s="89" t="s">
        <v>8</v>
      </c>
      <c r="C12" s="92">
        <f t="shared" si="3"/>
        <v>0.141266802</v>
      </c>
      <c r="D12" s="92">
        <f t="shared" si="4"/>
        <v>0.115685403</v>
      </c>
      <c r="E12" s="92">
        <v>0.0562544565</v>
      </c>
      <c r="F12" s="92">
        <v>0.03650247</v>
      </c>
      <c r="G12" s="92">
        <v>0.0096059805</v>
      </c>
      <c r="H12" s="92"/>
      <c r="I12" s="92">
        <v>0.000419631</v>
      </c>
      <c r="J12" s="92"/>
      <c r="K12" s="92">
        <v>0.0003661275</v>
      </c>
      <c r="L12" s="92">
        <v>0.0032349405</v>
      </c>
      <c r="M12" s="92">
        <v>0.0033751305</v>
      </c>
      <c r="N12" s="92">
        <v>0.002341491</v>
      </c>
      <c r="O12" s="92">
        <v>0.0002735145</v>
      </c>
      <c r="P12" s="92">
        <v>0.000577296</v>
      </c>
      <c r="Q12" s="92"/>
      <c r="R12" s="92"/>
      <c r="S12" s="92">
        <v>0.0001917855</v>
      </c>
      <c r="T12" s="92">
        <v>0.0012570075</v>
      </c>
      <c r="U12" s="92"/>
      <c r="V12" s="92">
        <v>0.0012337785</v>
      </c>
      <c r="W12" s="92"/>
      <c r="X12" s="92">
        <v>5.17935e-5</v>
      </c>
      <c r="Y12" s="92">
        <f t="shared" si="2"/>
        <v>0.025581399</v>
      </c>
      <c r="Z12" s="92">
        <v>0.013802907</v>
      </c>
      <c r="AA12" s="92">
        <v>0.0010845885</v>
      </c>
      <c r="AB12" s="92">
        <v>0.010337187</v>
      </c>
      <c r="AC12" s="92">
        <v>0.0003567165</v>
      </c>
      <c r="AD12" s="92"/>
      <c r="AE12" s="92"/>
    </row>
    <row r="13" ht="24.95" customHeight="true" spans="1:31">
      <c r="A13" s="89"/>
      <c r="B13" s="89" t="s">
        <v>107</v>
      </c>
      <c r="C13" s="92">
        <f>SUM(C14:C21)</f>
        <v>23.7192337035</v>
      </c>
      <c r="D13" s="92">
        <f t="shared" si="4"/>
        <v>11.7694989885</v>
      </c>
      <c r="E13" s="92">
        <f t="shared" ref="E13:AE13" si="5">SUM(E14:E21)</f>
        <v>2.595727623</v>
      </c>
      <c r="F13" s="92">
        <f t="shared" si="5"/>
        <v>1.5435207375</v>
      </c>
      <c r="G13" s="92">
        <f t="shared" si="5"/>
        <v>0.6927055365</v>
      </c>
      <c r="H13" s="92">
        <f t="shared" si="5"/>
        <v>0.103479681</v>
      </c>
      <c r="I13" s="92">
        <f t="shared" si="5"/>
        <v>0.313122315</v>
      </c>
      <c r="J13" s="92">
        <f t="shared" si="5"/>
        <v>0.000902091</v>
      </c>
      <c r="K13" s="92">
        <f t="shared" si="5"/>
        <v>0.1328012385</v>
      </c>
      <c r="L13" s="92">
        <f t="shared" si="5"/>
        <v>0.469543116</v>
      </c>
      <c r="M13" s="92">
        <f t="shared" si="5"/>
        <v>4.6314760185</v>
      </c>
      <c r="N13" s="92">
        <f t="shared" si="5"/>
        <v>0.636067893</v>
      </c>
      <c r="O13" s="92">
        <f t="shared" si="5"/>
        <v>0.4541243205</v>
      </c>
      <c r="P13" s="92">
        <f t="shared" si="5"/>
        <v>0.0294569295</v>
      </c>
      <c r="Q13" s="92">
        <f t="shared" si="5"/>
        <v>0.00795045</v>
      </c>
      <c r="R13" s="92">
        <f t="shared" si="5"/>
        <v>0.0004590795</v>
      </c>
      <c r="S13" s="92">
        <f t="shared" si="5"/>
        <v>0.0443050545</v>
      </c>
      <c r="T13" s="92">
        <f t="shared" si="5"/>
        <v>0.050165325</v>
      </c>
      <c r="U13" s="92">
        <f t="shared" si="5"/>
        <v>0.0068434875</v>
      </c>
      <c r="V13" s="92">
        <f t="shared" si="5"/>
        <v>0.0224283735</v>
      </c>
      <c r="W13" s="92">
        <f t="shared" si="5"/>
        <v>0.000166083</v>
      </c>
      <c r="X13" s="92">
        <f t="shared" si="5"/>
        <v>0.0342536355</v>
      </c>
      <c r="Y13" s="92">
        <f t="shared" si="2"/>
        <v>11.946986865</v>
      </c>
      <c r="Z13" s="92">
        <f t="shared" si="5"/>
        <v>6.159107211</v>
      </c>
      <c r="AA13" s="92">
        <f t="shared" si="5"/>
        <v>2.150682759</v>
      </c>
      <c r="AB13" s="92">
        <f t="shared" si="5"/>
        <v>3.011354922</v>
      </c>
      <c r="AC13" s="92">
        <f t="shared" si="5"/>
        <v>0.5508497235</v>
      </c>
      <c r="AD13" s="92">
        <f t="shared" si="5"/>
        <v>0.0749922495</v>
      </c>
      <c r="AE13" s="92">
        <f t="shared" si="5"/>
        <v>0.00274785</v>
      </c>
    </row>
    <row r="14" ht="24.95" customHeight="true" spans="1:31">
      <c r="A14" s="89"/>
      <c r="B14" s="89" t="s">
        <v>10</v>
      </c>
      <c r="C14" s="92">
        <f t="shared" si="3"/>
        <v>4.9059215445</v>
      </c>
      <c r="D14" s="92">
        <f t="shared" si="4"/>
        <v>4.063078086</v>
      </c>
      <c r="E14" s="92">
        <v>0.525570423</v>
      </c>
      <c r="F14" s="92">
        <v>0.206808795</v>
      </c>
      <c r="G14" s="92">
        <v>0.095216619</v>
      </c>
      <c r="H14" s="92">
        <v>0.016212603</v>
      </c>
      <c r="I14" s="92">
        <v>0.0376829505</v>
      </c>
      <c r="J14" s="92"/>
      <c r="K14" s="92">
        <v>0.0252801105</v>
      </c>
      <c r="L14" s="92">
        <v>0.083847309</v>
      </c>
      <c r="M14" s="92">
        <v>2.904978585</v>
      </c>
      <c r="N14" s="92">
        <v>0.0724814625</v>
      </c>
      <c r="O14" s="92">
        <v>0.087178455</v>
      </c>
      <c r="P14" s="92">
        <v>0.001299303</v>
      </c>
      <c r="Q14" s="92"/>
      <c r="R14" s="92"/>
      <c r="S14" s="92">
        <v>0.0024618525</v>
      </c>
      <c r="T14" s="92">
        <v>0.0016585245</v>
      </c>
      <c r="U14" s="92">
        <v>0.000108759</v>
      </c>
      <c r="V14" s="92">
        <v>0.0001066665</v>
      </c>
      <c r="W14" s="92">
        <v>0.000112191</v>
      </c>
      <c r="X14" s="92">
        <v>0.002073477</v>
      </c>
      <c r="Y14" s="92">
        <f t="shared" si="2"/>
        <v>0.8427579285</v>
      </c>
      <c r="Z14" s="92">
        <v>0.500864973</v>
      </c>
      <c r="AA14" s="92">
        <v>0.2145003225</v>
      </c>
      <c r="AB14" s="92">
        <v>0.1012009275</v>
      </c>
      <c r="AC14" s="92">
        <v>0.024382362</v>
      </c>
      <c r="AD14" s="92">
        <v>0.0018093435</v>
      </c>
      <c r="AE14" s="92">
        <v>8.553e-5</v>
      </c>
    </row>
    <row r="15" ht="24.95" customHeight="true" spans="1:32">
      <c r="A15" s="89"/>
      <c r="B15" s="89" t="s">
        <v>9</v>
      </c>
      <c r="C15" s="92">
        <f t="shared" si="3"/>
        <v>0.010039212</v>
      </c>
      <c r="D15" s="92">
        <f t="shared" si="4"/>
        <v>0.00540726</v>
      </c>
      <c r="E15" s="92">
        <v>0.000744588</v>
      </c>
      <c r="F15" s="92">
        <v>0.0001988715</v>
      </c>
      <c r="G15" s="92">
        <v>0.0005879625</v>
      </c>
      <c r="H15" s="92"/>
      <c r="I15" s="92"/>
      <c r="J15" s="92"/>
      <c r="K15" s="92"/>
      <c r="L15" s="92"/>
      <c r="M15" s="92">
        <v>0.0036438855</v>
      </c>
      <c r="N15" s="92">
        <v>8.57865e-5</v>
      </c>
      <c r="O15" s="92">
        <v>0.000146166</v>
      </c>
      <c r="P15" s="92"/>
      <c r="Q15" s="92"/>
      <c r="R15" s="92"/>
      <c r="S15" s="92"/>
      <c r="T15" s="92"/>
      <c r="U15" s="92"/>
      <c r="V15" s="92"/>
      <c r="W15" s="92"/>
      <c r="X15" s="92"/>
      <c r="Y15" s="92">
        <f t="shared" si="2"/>
        <v>0.004631952</v>
      </c>
      <c r="Z15" s="92">
        <v>0.0038761875</v>
      </c>
      <c r="AA15" s="92">
        <v>0.0005122935</v>
      </c>
      <c r="AB15" s="92">
        <v>0.000243471</v>
      </c>
      <c r="AC15" s="92"/>
      <c r="AD15" s="92"/>
      <c r="AE15" s="92"/>
      <c r="AF15" s="79"/>
    </row>
    <row r="16" ht="24.95" customHeight="true" spans="1:31">
      <c r="A16" s="89"/>
      <c r="B16" s="89" t="s">
        <v>108</v>
      </c>
      <c r="C16" s="92">
        <f t="shared" si="3"/>
        <v>0.017506695</v>
      </c>
      <c r="D16" s="92">
        <f t="shared" si="4"/>
        <v>0.017404701</v>
      </c>
      <c r="E16" s="92">
        <v>0.0045918255</v>
      </c>
      <c r="F16" s="92">
        <v>0.006327297</v>
      </c>
      <c r="G16" s="92"/>
      <c r="H16" s="92"/>
      <c r="I16" s="92"/>
      <c r="J16" s="92"/>
      <c r="K16" s="92"/>
      <c r="L16" s="92"/>
      <c r="M16" s="92">
        <v>0.0064855785</v>
      </c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>
        <f t="shared" si="2"/>
        <v>0.000101994</v>
      </c>
      <c r="Z16" s="92">
        <v>0.000101994</v>
      </c>
      <c r="AA16" s="92"/>
      <c r="AB16" s="92"/>
      <c r="AC16" s="92"/>
      <c r="AD16" s="92"/>
      <c r="AE16" s="92"/>
    </row>
    <row r="17" s="79" customFormat="true" ht="24.95" customHeight="true" spans="1:32">
      <c r="A17" s="89"/>
      <c r="B17" s="89" t="s">
        <v>11</v>
      </c>
      <c r="C17" s="92">
        <f t="shared" si="3"/>
        <v>0.2465604495</v>
      </c>
      <c r="D17" s="92">
        <f t="shared" si="4"/>
        <v>0.1398589695</v>
      </c>
      <c r="E17" s="92">
        <v>0.0011207175</v>
      </c>
      <c r="F17" s="92">
        <v>0.055994022</v>
      </c>
      <c r="G17" s="92"/>
      <c r="H17" s="92"/>
      <c r="I17" s="92">
        <v>0.082268157</v>
      </c>
      <c r="J17" s="92"/>
      <c r="K17" s="92"/>
      <c r="L17" s="92"/>
      <c r="M17" s="92"/>
      <c r="N17" s="92">
        <v>0.000476073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>
        <f t="shared" si="2"/>
        <v>0.10670148</v>
      </c>
      <c r="Z17" s="92">
        <v>0.04723308</v>
      </c>
      <c r="AA17" s="92">
        <v>0.000939846</v>
      </c>
      <c r="AB17" s="92">
        <v>0.0526056285</v>
      </c>
      <c r="AC17" s="92">
        <v>0.0047299035</v>
      </c>
      <c r="AD17" s="92">
        <v>0.001193022</v>
      </c>
      <c r="AE17" s="92"/>
      <c r="AF17" s="2"/>
    </row>
    <row r="18" ht="24.95" customHeight="true" spans="1:31">
      <c r="A18" s="89"/>
      <c r="B18" s="89" t="s">
        <v>12</v>
      </c>
      <c r="C18" s="92">
        <f t="shared" si="3"/>
        <v>0.1979137005</v>
      </c>
      <c r="D18" s="92">
        <f t="shared" si="4"/>
        <v>0.1517977425</v>
      </c>
      <c r="E18" s="92">
        <v>0.0141108885</v>
      </c>
      <c r="F18" s="92">
        <v>0.0799038915</v>
      </c>
      <c r="G18" s="92">
        <v>0.0008404125</v>
      </c>
      <c r="H18" s="92"/>
      <c r="I18" s="92">
        <v>0.000502026</v>
      </c>
      <c r="J18" s="92"/>
      <c r="K18" s="92"/>
      <c r="L18" s="92">
        <v>0.0065498805</v>
      </c>
      <c r="M18" s="92">
        <v>0.047466672</v>
      </c>
      <c r="N18" s="92">
        <v>0.0015176955</v>
      </c>
      <c r="O18" s="92">
        <v>0.0001336965</v>
      </c>
      <c r="P18" s="92"/>
      <c r="Q18" s="92"/>
      <c r="R18" s="92"/>
      <c r="S18" s="92">
        <v>0.000154308</v>
      </c>
      <c r="T18" s="92">
        <v>0.000528474</v>
      </c>
      <c r="U18" s="92"/>
      <c r="V18" s="92">
        <v>8.97975e-5</v>
      </c>
      <c r="W18" s="92"/>
      <c r="X18" s="92"/>
      <c r="Y18" s="92">
        <f t="shared" si="2"/>
        <v>0.046115958</v>
      </c>
      <c r="Z18" s="92">
        <v>0.0325734135</v>
      </c>
      <c r="AA18" s="92">
        <v>0.000937908</v>
      </c>
      <c r="AB18" s="92">
        <v>0.0114090885</v>
      </c>
      <c r="AC18" s="92">
        <v>0.00074427</v>
      </c>
      <c r="AD18" s="92">
        <v>0.000451278</v>
      </c>
      <c r="AE18" s="92"/>
    </row>
    <row r="19" ht="24.95" customHeight="true" spans="1:31">
      <c r="A19" s="89"/>
      <c r="B19" s="89" t="s">
        <v>13</v>
      </c>
      <c r="C19" s="92">
        <f t="shared" si="3"/>
        <v>9.2336456865</v>
      </c>
      <c r="D19" s="92">
        <f t="shared" si="4"/>
        <v>4.7186525925</v>
      </c>
      <c r="E19" s="92">
        <v>1.2708418005</v>
      </c>
      <c r="F19" s="92">
        <v>0.7883631435</v>
      </c>
      <c r="G19" s="92">
        <v>0.3845905845</v>
      </c>
      <c r="H19" s="92">
        <v>0.0514868685</v>
      </c>
      <c r="I19" s="92">
        <v>0.1164852705</v>
      </c>
      <c r="J19" s="92">
        <v>0.0005145375</v>
      </c>
      <c r="K19" s="92">
        <v>0.0629142885</v>
      </c>
      <c r="L19" s="92">
        <v>0.278717367</v>
      </c>
      <c r="M19" s="92">
        <v>1.0669809285</v>
      </c>
      <c r="N19" s="92">
        <v>0.355684377</v>
      </c>
      <c r="O19" s="92">
        <v>0.2703533805</v>
      </c>
      <c r="P19" s="92">
        <v>0.020565507</v>
      </c>
      <c r="Q19" s="92">
        <v>0.004903725</v>
      </c>
      <c r="R19" s="92">
        <v>0.0001357755</v>
      </c>
      <c r="S19" s="92">
        <v>0.0245626875</v>
      </c>
      <c r="T19" s="92">
        <v>0.0096447105</v>
      </c>
      <c r="U19" s="92">
        <v>0.0010942275</v>
      </c>
      <c r="V19" s="92">
        <v>0.003108726</v>
      </c>
      <c r="W19" s="92"/>
      <c r="X19" s="92">
        <v>0.007704687</v>
      </c>
      <c r="Y19" s="92">
        <f t="shared" si="2"/>
        <v>4.5142735665</v>
      </c>
      <c r="Z19" s="92">
        <v>2.8772206905</v>
      </c>
      <c r="AA19" s="92">
        <v>0.975185055</v>
      </c>
      <c r="AB19" s="92">
        <v>0.5359249005</v>
      </c>
      <c r="AC19" s="92">
        <v>0.1042203105</v>
      </c>
      <c r="AD19" s="92">
        <v>0.02172261</v>
      </c>
      <c r="AE19" s="92">
        <v>0.0007195275</v>
      </c>
    </row>
    <row r="20" ht="24.95" customHeight="true" spans="1:31">
      <c r="A20" s="89"/>
      <c r="B20" s="89" t="s">
        <v>14</v>
      </c>
      <c r="C20" s="92">
        <f t="shared" si="3"/>
        <v>1.064248029</v>
      </c>
      <c r="D20" s="92">
        <f t="shared" si="4"/>
        <v>0.2996376915</v>
      </c>
      <c r="E20" s="92">
        <v>0.0848834115</v>
      </c>
      <c r="F20" s="92">
        <v>0.029164764</v>
      </c>
      <c r="G20" s="92">
        <v>0.0216096765</v>
      </c>
      <c r="H20" s="92">
        <v>0.0054036255</v>
      </c>
      <c r="I20" s="92">
        <v>0.0041823435</v>
      </c>
      <c r="J20" s="92"/>
      <c r="K20" s="92">
        <v>0.0072594615</v>
      </c>
      <c r="L20" s="92">
        <v>0.010237062</v>
      </c>
      <c r="M20" s="92">
        <v>0.091328214</v>
      </c>
      <c r="N20" s="92">
        <v>0.0104993985</v>
      </c>
      <c r="O20" s="92">
        <v>0.0289917705</v>
      </c>
      <c r="P20" s="92">
        <v>0.002043009</v>
      </c>
      <c r="Q20" s="92"/>
      <c r="R20" s="92"/>
      <c r="S20" s="92">
        <v>0.002522478</v>
      </c>
      <c r="T20" s="92">
        <v>0.0008008365</v>
      </c>
      <c r="U20" s="92"/>
      <c r="V20" s="92">
        <v>0.000113394</v>
      </c>
      <c r="W20" s="92"/>
      <c r="X20" s="92">
        <v>0.0005982465</v>
      </c>
      <c r="Y20" s="92">
        <f t="shared" si="2"/>
        <v>0.7646103375</v>
      </c>
      <c r="Z20" s="92">
        <v>0.4463402235</v>
      </c>
      <c r="AA20" s="92">
        <v>0.262990029</v>
      </c>
      <c r="AB20" s="92">
        <v>0.036837906</v>
      </c>
      <c r="AC20" s="92">
        <v>0.0171961695</v>
      </c>
      <c r="AD20" s="92">
        <v>0.0012460095</v>
      </c>
      <c r="AE20" s="92"/>
    </row>
    <row r="21" ht="24.95" customHeight="true" spans="1:31">
      <c r="A21" s="89"/>
      <c r="B21" s="89" t="s">
        <v>15</v>
      </c>
      <c r="C21" s="92">
        <f t="shared" si="3"/>
        <v>8.0433983865</v>
      </c>
      <c r="D21" s="92">
        <f t="shared" si="4"/>
        <v>2.3736619455</v>
      </c>
      <c r="E21" s="92">
        <v>0.6938639685</v>
      </c>
      <c r="F21" s="92">
        <v>0.376759953</v>
      </c>
      <c r="G21" s="92">
        <v>0.1898602815</v>
      </c>
      <c r="H21" s="92">
        <v>0.030376584</v>
      </c>
      <c r="I21" s="92">
        <v>0.0720015675</v>
      </c>
      <c r="J21" s="92">
        <v>0.0003875535</v>
      </c>
      <c r="K21" s="92">
        <v>0.037347378</v>
      </c>
      <c r="L21" s="92">
        <v>0.0901914975</v>
      </c>
      <c r="M21" s="92">
        <v>0.510592155</v>
      </c>
      <c r="N21" s="92">
        <v>0.1953231</v>
      </c>
      <c r="O21" s="92">
        <v>0.067320852</v>
      </c>
      <c r="P21" s="92">
        <v>0.0055491105</v>
      </c>
      <c r="Q21" s="92">
        <v>0.003046725</v>
      </c>
      <c r="R21" s="92">
        <v>0.000323304</v>
      </c>
      <c r="S21" s="92">
        <v>0.0146037285</v>
      </c>
      <c r="T21" s="92">
        <v>0.0375327795</v>
      </c>
      <c r="U21" s="92">
        <v>0.005640501</v>
      </c>
      <c r="V21" s="92">
        <v>0.0190097895</v>
      </c>
      <c r="W21" s="92">
        <v>5.3892e-5</v>
      </c>
      <c r="X21" s="92">
        <v>0.023877225</v>
      </c>
      <c r="Y21" s="92">
        <f t="shared" si="2"/>
        <v>5.6677936485</v>
      </c>
      <c r="Z21" s="92">
        <v>2.250896649</v>
      </c>
      <c r="AA21" s="92">
        <v>0.695617305</v>
      </c>
      <c r="AB21" s="92">
        <v>2.273133</v>
      </c>
      <c r="AC21" s="92">
        <v>0.399576708</v>
      </c>
      <c r="AD21" s="92">
        <v>0.0485699865</v>
      </c>
      <c r="AE21" s="92">
        <v>0.0019427925</v>
      </c>
    </row>
    <row r="23" spans="4:4">
      <c r="D23" s="93"/>
    </row>
  </sheetData>
  <mergeCells count="10">
    <mergeCell ref="A1:AE1"/>
    <mergeCell ref="A2:AE2"/>
    <mergeCell ref="AD3:AE3"/>
    <mergeCell ref="D4:AD4"/>
    <mergeCell ref="D5:X5"/>
    <mergeCell ref="Y5:AD5"/>
    <mergeCell ref="A4:A6"/>
    <mergeCell ref="A7:A21"/>
    <mergeCell ref="AE4:AE6"/>
    <mergeCell ref="B4:C6"/>
  </mergeCells>
  <printOptions horizontalCentered="true"/>
  <pageMargins left="0.432638888888889" right="0.354166666666667" top="0.747916666666667" bottom="0.747916666666667" header="0.314583333333333" footer="0.314583333333333"/>
  <pageSetup paperSize="8" scale="66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A11" sqref="A11"/>
    </sheetView>
  </sheetViews>
  <sheetFormatPr defaultColWidth="8.75833333333333" defaultRowHeight="14.25"/>
  <cols>
    <col min="1" max="1" width="13.2583333333333" style="52" customWidth="true"/>
    <col min="2" max="2" width="7.875" style="52" customWidth="true"/>
    <col min="3" max="3" width="8.125" style="52" customWidth="true"/>
    <col min="4" max="4" width="9.375" style="52" customWidth="true"/>
    <col min="5" max="5" width="10.4583333333333" style="52" customWidth="true"/>
    <col min="6" max="7" width="9.90833333333333" style="52" customWidth="true"/>
    <col min="8" max="8" width="8.90833333333333" style="52" customWidth="true"/>
    <col min="9" max="9" width="8.63333333333333" style="52" customWidth="true"/>
    <col min="10" max="10" width="7.5" style="52" customWidth="true"/>
    <col min="11" max="11" width="7.25833333333333" style="53" customWidth="true"/>
    <col min="12" max="12" width="8.375" style="52" customWidth="true"/>
    <col min="13" max="13" width="8.25833333333333" style="52" customWidth="true"/>
    <col min="14" max="14" width="13" style="52" customWidth="true"/>
    <col min="15" max="216" width="8.75833333333333" style="52"/>
    <col min="217" max="217" width="13.2583333333333" style="52" customWidth="true"/>
    <col min="218" max="218" width="7.875" style="52" customWidth="true"/>
    <col min="219" max="219" width="8.125" style="52" customWidth="true"/>
    <col min="220" max="220" width="9.375" style="52" customWidth="true"/>
    <col min="221" max="221" width="9.5" style="52" customWidth="true"/>
    <col min="222" max="222" width="7.25833333333333" style="52" customWidth="true"/>
    <col min="223" max="223" width="7.125" style="52" customWidth="true"/>
    <col min="224" max="224" width="7.5" style="52" customWidth="true"/>
    <col min="225" max="225" width="7.25833333333333" style="52" customWidth="true"/>
    <col min="226" max="226" width="8.25833333333333" style="52" customWidth="true"/>
    <col min="227" max="227" width="7.25833333333333" style="52" customWidth="true"/>
    <col min="228" max="228" width="8.375" style="52" customWidth="true"/>
    <col min="229" max="229" width="8.25833333333333" style="52" customWidth="true"/>
    <col min="230" max="230" width="8.625" style="52" customWidth="true"/>
    <col min="231" max="231" width="9" style="52" customWidth="true"/>
    <col min="232" max="472" width="8.75833333333333" style="52"/>
    <col min="473" max="473" width="13.2583333333333" style="52" customWidth="true"/>
    <col min="474" max="474" width="7.875" style="52" customWidth="true"/>
    <col min="475" max="475" width="8.125" style="52" customWidth="true"/>
    <col min="476" max="476" width="9.375" style="52" customWidth="true"/>
    <col min="477" max="477" width="9.5" style="52" customWidth="true"/>
    <col min="478" max="478" width="7.25833333333333" style="52" customWidth="true"/>
    <col min="479" max="479" width="7.125" style="52" customWidth="true"/>
    <col min="480" max="480" width="7.5" style="52" customWidth="true"/>
    <col min="481" max="481" width="7.25833333333333" style="52" customWidth="true"/>
    <col min="482" max="482" width="8.25833333333333" style="52" customWidth="true"/>
    <col min="483" max="483" width="7.25833333333333" style="52" customWidth="true"/>
    <col min="484" max="484" width="8.375" style="52" customWidth="true"/>
    <col min="485" max="485" width="8.25833333333333" style="52" customWidth="true"/>
    <col min="486" max="486" width="8.625" style="52" customWidth="true"/>
    <col min="487" max="487" width="9" style="52" customWidth="true"/>
    <col min="488" max="728" width="8.75833333333333" style="52"/>
    <col min="729" max="729" width="13.2583333333333" style="52" customWidth="true"/>
    <col min="730" max="730" width="7.875" style="52" customWidth="true"/>
    <col min="731" max="731" width="8.125" style="52" customWidth="true"/>
    <col min="732" max="732" width="9.375" style="52" customWidth="true"/>
    <col min="733" max="733" width="9.5" style="52" customWidth="true"/>
    <col min="734" max="734" width="7.25833333333333" style="52" customWidth="true"/>
    <col min="735" max="735" width="7.125" style="52" customWidth="true"/>
    <col min="736" max="736" width="7.5" style="52" customWidth="true"/>
    <col min="737" max="737" width="7.25833333333333" style="52" customWidth="true"/>
    <col min="738" max="738" width="8.25833333333333" style="52" customWidth="true"/>
    <col min="739" max="739" width="7.25833333333333" style="52" customWidth="true"/>
    <col min="740" max="740" width="8.375" style="52" customWidth="true"/>
    <col min="741" max="741" width="8.25833333333333" style="52" customWidth="true"/>
    <col min="742" max="742" width="8.625" style="52" customWidth="true"/>
    <col min="743" max="743" width="9" style="52" customWidth="true"/>
    <col min="744" max="984" width="8.75833333333333" style="52"/>
    <col min="985" max="985" width="13.2583333333333" style="52" customWidth="true"/>
    <col min="986" max="986" width="7.875" style="52" customWidth="true"/>
    <col min="987" max="987" width="8.125" style="52" customWidth="true"/>
    <col min="988" max="988" width="9.375" style="52" customWidth="true"/>
    <col min="989" max="989" width="9.5" style="52" customWidth="true"/>
    <col min="990" max="990" width="7.25833333333333" style="52" customWidth="true"/>
    <col min="991" max="991" width="7.125" style="52" customWidth="true"/>
    <col min="992" max="992" width="7.5" style="52" customWidth="true"/>
    <col min="993" max="993" width="7.25833333333333" style="52" customWidth="true"/>
    <col min="994" max="994" width="8.25833333333333" style="52" customWidth="true"/>
    <col min="995" max="995" width="7.25833333333333" style="52" customWidth="true"/>
    <col min="996" max="996" width="8.375" style="52" customWidth="true"/>
    <col min="997" max="997" width="8.25833333333333" style="52" customWidth="true"/>
    <col min="998" max="998" width="8.625" style="52" customWidth="true"/>
    <col min="999" max="999" width="9" style="52" customWidth="true"/>
    <col min="1000" max="1240" width="8.75833333333333" style="52"/>
    <col min="1241" max="1241" width="13.2583333333333" style="52" customWidth="true"/>
    <col min="1242" max="1242" width="7.875" style="52" customWidth="true"/>
    <col min="1243" max="1243" width="8.125" style="52" customWidth="true"/>
    <col min="1244" max="1244" width="9.375" style="52" customWidth="true"/>
    <col min="1245" max="1245" width="9.5" style="52" customWidth="true"/>
    <col min="1246" max="1246" width="7.25833333333333" style="52" customWidth="true"/>
    <col min="1247" max="1247" width="7.125" style="52" customWidth="true"/>
    <col min="1248" max="1248" width="7.5" style="52" customWidth="true"/>
    <col min="1249" max="1249" width="7.25833333333333" style="52" customWidth="true"/>
    <col min="1250" max="1250" width="8.25833333333333" style="52" customWidth="true"/>
    <col min="1251" max="1251" width="7.25833333333333" style="52" customWidth="true"/>
    <col min="1252" max="1252" width="8.375" style="52" customWidth="true"/>
    <col min="1253" max="1253" width="8.25833333333333" style="52" customWidth="true"/>
    <col min="1254" max="1254" width="8.625" style="52" customWidth="true"/>
    <col min="1255" max="1255" width="9" style="52" customWidth="true"/>
    <col min="1256" max="1496" width="8.75833333333333" style="52"/>
    <col min="1497" max="1497" width="13.2583333333333" style="52" customWidth="true"/>
    <col min="1498" max="1498" width="7.875" style="52" customWidth="true"/>
    <col min="1499" max="1499" width="8.125" style="52" customWidth="true"/>
    <col min="1500" max="1500" width="9.375" style="52" customWidth="true"/>
    <col min="1501" max="1501" width="9.5" style="52" customWidth="true"/>
    <col min="1502" max="1502" width="7.25833333333333" style="52" customWidth="true"/>
    <col min="1503" max="1503" width="7.125" style="52" customWidth="true"/>
    <col min="1504" max="1504" width="7.5" style="52" customWidth="true"/>
    <col min="1505" max="1505" width="7.25833333333333" style="52" customWidth="true"/>
    <col min="1506" max="1506" width="8.25833333333333" style="52" customWidth="true"/>
    <col min="1507" max="1507" width="7.25833333333333" style="52" customWidth="true"/>
    <col min="1508" max="1508" width="8.375" style="52" customWidth="true"/>
    <col min="1509" max="1509" width="8.25833333333333" style="52" customWidth="true"/>
    <col min="1510" max="1510" width="8.625" style="52" customWidth="true"/>
    <col min="1511" max="1511" width="9" style="52" customWidth="true"/>
    <col min="1512" max="1752" width="8.75833333333333" style="52"/>
    <col min="1753" max="1753" width="13.2583333333333" style="52" customWidth="true"/>
    <col min="1754" max="1754" width="7.875" style="52" customWidth="true"/>
    <col min="1755" max="1755" width="8.125" style="52" customWidth="true"/>
    <col min="1756" max="1756" width="9.375" style="52" customWidth="true"/>
    <col min="1757" max="1757" width="9.5" style="52" customWidth="true"/>
    <col min="1758" max="1758" width="7.25833333333333" style="52" customWidth="true"/>
    <col min="1759" max="1759" width="7.125" style="52" customWidth="true"/>
    <col min="1760" max="1760" width="7.5" style="52" customWidth="true"/>
    <col min="1761" max="1761" width="7.25833333333333" style="52" customWidth="true"/>
    <col min="1762" max="1762" width="8.25833333333333" style="52" customWidth="true"/>
    <col min="1763" max="1763" width="7.25833333333333" style="52" customWidth="true"/>
    <col min="1764" max="1764" width="8.375" style="52" customWidth="true"/>
    <col min="1765" max="1765" width="8.25833333333333" style="52" customWidth="true"/>
    <col min="1766" max="1766" width="8.625" style="52" customWidth="true"/>
    <col min="1767" max="1767" width="9" style="52" customWidth="true"/>
    <col min="1768" max="2008" width="8.75833333333333" style="52"/>
    <col min="2009" max="2009" width="13.2583333333333" style="52" customWidth="true"/>
    <col min="2010" max="2010" width="7.875" style="52" customWidth="true"/>
    <col min="2011" max="2011" width="8.125" style="52" customWidth="true"/>
    <col min="2012" max="2012" width="9.375" style="52" customWidth="true"/>
    <col min="2013" max="2013" width="9.5" style="52" customWidth="true"/>
    <col min="2014" max="2014" width="7.25833333333333" style="52" customWidth="true"/>
    <col min="2015" max="2015" width="7.125" style="52" customWidth="true"/>
    <col min="2016" max="2016" width="7.5" style="52" customWidth="true"/>
    <col min="2017" max="2017" width="7.25833333333333" style="52" customWidth="true"/>
    <col min="2018" max="2018" width="8.25833333333333" style="52" customWidth="true"/>
    <col min="2019" max="2019" width="7.25833333333333" style="52" customWidth="true"/>
    <col min="2020" max="2020" width="8.375" style="52" customWidth="true"/>
    <col min="2021" max="2021" width="8.25833333333333" style="52" customWidth="true"/>
    <col min="2022" max="2022" width="8.625" style="52" customWidth="true"/>
    <col min="2023" max="2023" width="9" style="52" customWidth="true"/>
    <col min="2024" max="2264" width="8.75833333333333" style="52"/>
    <col min="2265" max="2265" width="13.2583333333333" style="52" customWidth="true"/>
    <col min="2266" max="2266" width="7.875" style="52" customWidth="true"/>
    <col min="2267" max="2267" width="8.125" style="52" customWidth="true"/>
    <col min="2268" max="2268" width="9.375" style="52" customWidth="true"/>
    <col min="2269" max="2269" width="9.5" style="52" customWidth="true"/>
    <col min="2270" max="2270" width="7.25833333333333" style="52" customWidth="true"/>
    <col min="2271" max="2271" width="7.125" style="52" customWidth="true"/>
    <col min="2272" max="2272" width="7.5" style="52" customWidth="true"/>
    <col min="2273" max="2273" width="7.25833333333333" style="52" customWidth="true"/>
    <col min="2274" max="2274" width="8.25833333333333" style="52" customWidth="true"/>
    <col min="2275" max="2275" width="7.25833333333333" style="52" customWidth="true"/>
    <col min="2276" max="2276" width="8.375" style="52" customWidth="true"/>
    <col min="2277" max="2277" width="8.25833333333333" style="52" customWidth="true"/>
    <col min="2278" max="2278" width="8.625" style="52" customWidth="true"/>
    <col min="2279" max="2279" width="9" style="52" customWidth="true"/>
    <col min="2280" max="2520" width="8.75833333333333" style="52"/>
    <col min="2521" max="2521" width="13.2583333333333" style="52" customWidth="true"/>
    <col min="2522" max="2522" width="7.875" style="52" customWidth="true"/>
    <col min="2523" max="2523" width="8.125" style="52" customWidth="true"/>
    <col min="2524" max="2524" width="9.375" style="52" customWidth="true"/>
    <col min="2525" max="2525" width="9.5" style="52" customWidth="true"/>
    <col min="2526" max="2526" width="7.25833333333333" style="52" customWidth="true"/>
    <col min="2527" max="2527" width="7.125" style="52" customWidth="true"/>
    <col min="2528" max="2528" width="7.5" style="52" customWidth="true"/>
    <col min="2529" max="2529" width="7.25833333333333" style="52" customWidth="true"/>
    <col min="2530" max="2530" width="8.25833333333333" style="52" customWidth="true"/>
    <col min="2531" max="2531" width="7.25833333333333" style="52" customWidth="true"/>
    <col min="2532" max="2532" width="8.375" style="52" customWidth="true"/>
    <col min="2533" max="2533" width="8.25833333333333" style="52" customWidth="true"/>
    <col min="2534" max="2534" width="8.625" style="52" customWidth="true"/>
    <col min="2535" max="2535" width="9" style="52" customWidth="true"/>
    <col min="2536" max="2776" width="8.75833333333333" style="52"/>
    <col min="2777" max="2777" width="13.2583333333333" style="52" customWidth="true"/>
    <col min="2778" max="2778" width="7.875" style="52" customWidth="true"/>
    <col min="2779" max="2779" width="8.125" style="52" customWidth="true"/>
    <col min="2780" max="2780" width="9.375" style="52" customWidth="true"/>
    <col min="2781" max="2781" width="9.5" style="52" customWidth="true"/>
    <col min="2782" max="2782" width="7.25833333333333" style="52" customWidth="true"/>
    <col min="2783" max="2783" width="7.125" style="52" customWidth="true"/>
    <col min="2784" max="2784" width="7.5" style="52" customWidth="true"/>
    <col min="2785" max="2785" width="7.25833333333333" style="52" customWidth="true"/>
    <col min="2786" max="2786" width="8.25833333333333" style="52" customWidth="true"/>
    <col min="2787" max="2787" width="7.25833333333333" style="52" customWidth="true"/>
    <col min="2788" max="2788" width="8.375" style="52" customWidth="true"/>
    <col min="2789" max="2789" width="8.25833333333333" style="52" customWidth="true"/>
    <col min="2790" max="2790" width="8.625" style="52" customWidth="true"/>
    <col min="2791" max="2791" width="9" style="52" customWidth="true"/>
    <col min="2792" max="3032" width="8.75833333333333" style="52"/>
    <col min="3033" max="3033" width="13.2583333333333" style="52" customWidth="true"/>
    <col min="3034" max="3034" width="7.875" style="52" customWidth="true"/>
    <col min="3035" max="3035" width="8.125" style="52" customWidth="true"/>
    <col min="3036" max="3036" width="9.375" style="52" customWidth="true"/>
    <col min="3037" max="3037" width="9.5" style="52" customWidth="true"/>
    <col min="3038" max="3038" width="7.25833333333333" style="52" customWidth="true"/>
    <col min="3039" max="3039" width="7.125" style="52" customWidth="true"/>
    <col min="3040" max="3040" width="7.5" style="52" customWidth="true"/>
    <col min="3041" max="3041" width="7.25833333333333" style="52" customWidth="true"/>
    <col min="3042" max="3042" width="8.25833333333333" style="52" customWidth="true"/>
    <col min="3043" max="3043" width="7.25833333333333" style="52" customWidth="true"/>
    <col min="3044" max="3044" width="8.375" style="52" customWidth="true"/>
    <col min="3045" max="3045" width="8.25833333333333" style="52" customWidth="true"/>
    <col min="3046" max="3046" width="8.625" style="52" customWidth="true"/>
    <col min="3047" max="3047" width="9" style="52" customWidth="true"/>
    <col min="3048" max="3288" width="8.75833333333333" style="52"/>
    <col min="3289" max="3289" width="13.2583333333333" style="52" customWidth="true"/>
    <col min="3290" max="3290" width="7.875" style="52" customWidth="true"/>
    <col min="3291" max="3291" width="8.125" style="52" customWidth="true"/>
    <col min="3292" max="3292" width="9.375" style="52" customWidth="true"/>
    <col min="3293" max="3293" width="9.5" style="52" customWidth="true"/>
    <col min="3294" max="3294" width="7.25833333333333" style="52" customWidth="true"/>
    <col min="3295" max="3295" width="7.125" style="52" customWidth="true"/>
    <col min="3296" max="3296" width="7.5" style="52" customWidth="true"/>
    <col min="3297" max="3297" width="7.25833333333333" style="52" customWidth="true"/>
    <col min="3298" max="3298" width="8.25833333333333" style="52" customWidth="true"/>
    <col min="3299" max="3299" width="7.25833333333333" style="52" customWidth="true"/>
    <col min="3300" max="3300" width="8.375" style="52" customWidth="true"/>
    <col min="3301" max="3301" width="8.25833333333333" style="52" customWidth="true"/>
    <col min="3302" max="3302" width="8.625" style="52" customWidth="true"/>
    <col min="3303" max="3303" width="9" style="52" customWidth="true"/>
    <col min="3304" max="3544" width="8.75833333333333" style="52"/>
    <col min="3545" max="3545" width="13.2583333333333" style="52" customWidth="true"/>
    <col min="3546" max="3546" width="7.875" style="52" customWidth="true"/>
    <col min="3547" max="3547" width="8.125" style="52" customWidth="true"/>
    <col min="3548" max="3548" width="9.375" style="52" customWidth="true"/>
    <col min="3549" max="3549" width="9.5" style="52" customWidth="true"/>
    <col min="3550" max="3550" width="7.25833333333333" style="52" customWidth="true"/>
    <col min="3551" max="3551" width="7.125" style="52" customWidth="true"/>
    <col min="3552" max="3552" width="7.5" style="52" customWidth="true"/>
    <col min="3553" max="3553" width="7.25833333333333" style="52" customWidth="true"/>
    <col min="3554" max="3554" width="8.25833333333333" style="52" customWidth="true"/>
    <col min="3555" max="3555" width="7.25833333333333" style="52" customWidth="true"/>
    <col min="3556" max="3556" width="8.375" style="52" customWidth="true"/>
    <col min="3557" max="3557" width="8.25833333333333" style="52" customWidth="true"/>
    <col min="3558" max="3558" width="8.625" style="52" customWidth="true"/>
    <col min="3559" max="3559" width="9" style="52" customWidth="true"/>
    <col min="3560" max="3800" width="8.75833333333333" style="52"/>
    <col min="3801" max="3801" width="13.2583333333333" style="52" customWidth="true"/>
    <col min="3802" max="3802" width="7.875" style="52" customWidth="true"/>
    <col min="3803" max="3803" width="8.125" style="52" customWidth="true"/>
    <col min="3804" max="3804" width="9.375" style="52" customWidth="true"/>
    <col min="3805" max="3805" width="9.5" style="52" customWidth="true"/>
    <col min="3806" max="3806" width="7.25833333333333" style="52" customWidth="true"/>
    <col min="3807" max="3807" width="7.125" style="52" customWidth="true"/>
    <col min="3808" max="3808" width="7.5" style="52" customWidth="true"/>
    <col min="3809" max="3809" width="7.25833333333333" style="52" customWidth="true"/>
    <col min="3810" max="3810" width="8.25833333333333" style="52" customWidth="true"/>
    <col min="3811" max="3811" width="7.25833333333333" style="52" customWidth="true"/>
    <col min="3812" max="3812" width="8.375" style="52" customWidth="true"/>
    <col min="3813" max="3813" width="8.25833333333333" style="52" customWidth="true"/>
    <col min="3814" max="3814" width="8.625" style="52" customWidth="true"/>
    <col min="3815" max="3815" width="9" style="52" customWidth="true"/>
    <col min="3816" max="4056" width="8.75833333333333" style="52"/>
    <col min="4057" max="4057" width="13.2583333333333" style="52" customWidth="true"/>
    <col min="4058" max="4058" width="7.875" style="52" customWidth="true"/>
    <col min="4059" max="4059" width="8.125" style="52" customWidth="true"/>
    <col min="4060" max="4060" width="9.375" style="52" customWidth="true"/>
    <col min="4061" max="4061" width="9.5" style="52" customWidth="true"/>
    <col min="4062" max="4062" width="7.25833333333333" style="52" customWidth="true"/>
    <col min="4063" max="4063" width="7.125" style="52" customWidth="true"/>
    <col min="4064" max="4064" width="7.5" style="52" customWidth="true"/>
    <col min="4065" max="4065" width="7.25833333333333" style="52" customWidth="true"/>
    <col min="4066" max="4066" width="8.25833333333333" style="52" customWidth="true"/>
    <col min="4067" max="4067" width="7.25833333333333" style="52" customWidth="true"/>
    <col min="4068" max="4068" width="8.375" style="52" customWidth="true"/>
    <col min="4069" max="4069" width="8.25833333333333" style="52" customWidth="true"/>
    <col min="4070" max="4070" width="8.625" style="52" customWidth="true"/>
    <col min="4071" max="4071" width="9" style="52" customWidth="true"/>
    <col min="4072" max="4312" width="8.75833333333333" style="52"/>
    <col min="4313" max="4313" width="13.2583333333333" style="52" customWidth="true"/>
    <col min="4314" max="4314" width="7.875" style="52" customWidth="true"/>
    <col min="4315" max="4315" width="8.125" style="52" customWidth="true"/>
    <col min="4316" max="4316" width="9.375" style="52" customWidth="true"/>
    <col min="4317" max="4317" width="9.5" style="52" customWidth="true"/>
    <col min="4318" max="4318" width="7.25833333333333" style="52" customWidth="true"/>
    <col min="4319" max="4319" width="7.125" style="52" customWidth="true"/>
    <col min="4320" max="4320" width="7.5" style="52" customWidth="true"/>
    <col min="4321" max="4321" width="7.25833333333333" style="52" customWidth="true"/>
    <col min="4322" max="4322" width="8.25833333333333" style="52" customWidth="true"/>
    <col min="4323" max="4323" width="7.25833333333333" style="52" customWidth="true"/>
    <col min="4324" max="4324" width="8.375" style="52" customWidth="true"/>
    <col min="4325" max="4325" width="8.25833333333333" style="52" customWidth="true"/>
    <col min="4326" max="4326" width="8.625" style="52" customWidth="true"/>
    <col min="4327" max="4327" width="9" style="52" customWidth="true"/>
    <col min="4328" max="4568" width="8.75833333333333" style="52"/>
    <col min="4569" max="4569" width="13.2583333333333" style="52" customWidth="true"/>
    <col min="4570" max="4570" width="7.875" style="52" customWidth="true"/>
    <col min="4571" max="4571" width="8.125" style="52" customWidth="true"/>
    <col min="4572" max="4572" width="9.375" style="52" customWidth="true"/>
    <col min="4573" max="4573" width="9.5" style="52" customWidth="true"/>
    <col min="4574" max="4574" width="7.25833333333333" style="52" customWidth="true"/>
    <col min="4575" max="4575" width="7.125" style="52" customWidth="true"/>
    <col min="4576" max="4576" width="7.5" style="52" customWidth="true"/>
    <col min="4577" max="4577" width="7.25833333333333" style="52" customWidth="true"/>
    <col min="4578" max="4578" width="8.25833333333333" style="52" customWidth="true"/>
    <col min="4579" max="4579" width="7.25833333333333" style="52" customWidth="true"/>
    <col min="4580" max="4580" width="8.375" style="52" customWidth="true"/>
    <col min="4581" max="4581" width="8.25833333333333" style="52" customWidth="true"/>
    <col min="4582" max="4582" width="8.625" style="52" customWidth="true"/>
    <col min="4583" max="4583" width="9" style="52" customWidth="true"/>
    <col min="4584" max="4824" width="8.75833333333333" style="52"/>
    <col min="4825" max="4825" width="13.2583333333333" style="52" customWidth="true"/>
    <col min="4826" max="4826" width="7.875" style="52" customWidth="true"/>
    <col min="4827" max="4827" width="8.125" style="52" customWidth="true"/>
    <col min="4828" max="4828" width="9.375" style="52" customWidth="true"/>
    <col min="4829" max="4829" width="9.5" style="52" customWidth="true"/>
    <col min="4830" max="4830" width="7.25833333333333" style="52" customWidth="true"/>
    <col min="4831" max="4831" width="7.125" style="52" customWidth="true"/>
    <col min="4832" max="4832" width="7.5" style="52" customWidth="true"/>
    <col min="4833" max="4833" width="7.25833333333333" style="52" customWidth="true"/>
    <col min="4834" max="4834" width="8.25833333333333" style="52" customWidth="true"/>
    <col min="4835" max="4835" width="7.25833333333333" style="52" customWidth="true"/>
    <col min="4836" max="4836" width="8.375" style="52" customWidth="true"/>
    <col min="4837" max="4837" width="8.25833333333333" style="52" customWidth="true"/>
    <col min="4838" max="4838" width="8.625" style="52" customWidth="true"/>
    <col min="4839" max="4839" width="9" style="52" customWidth="true"/>
    <col min="4840" max="5080" width="8.75833333333333" style="52"/>
    <col min="5081" max="5081" width="13.2583333333333" style="52" customWidth="true"/>
    <col min="5082" max="5082" width="7.875" style="52" customWidth="true"/>
    <col min="5083" max="5083" width="8.125" style="52" customWidth="true"/>
    <col min="5084" max="5084" width="9.375" style="52" customWidth="true"/>
    <col min="5085" max="5085" width="9.5" style="52" customWidth="true"/>
    <col min="5086" max="5086" width="7.25833333333333" style="52" customWidth="true"/>
    <col min="5087" max="5087" width="7.125" style="52" customWidth="true"/>
    <col min="5088" max="5088" width="7.5" style="52" customWidth="true"/>
    <col min="5089" max="5089" width="7.25833333333333" style="52" customWidth="true"/>
    <col min="5090" max="5090" width="8.25833333333333" style="52" customWidth="true"/>
    <col min="5091" max="5091" width="7.25833333333333" style="52" customWidth="true"/>
    <col min="5092" max="5092" width="8.375" style="52" customWidth="true"/>
    <col min="5093" max="5093" width="8.25833333333333" style="52" customWidth="true"/>
    <col min="5094" max="5094" width="8.625" style="52" customWidth="true"/>
    <col min="5095" max="5095" width="9" style="52" customWidth="true"/>
    <col min="5096" max="5336" width="8.75833333333333" style="52"/>
    <col min="5337" max="5337" width="13.2583333333333" style="52" customWidth="true"/>
    <col min="5338" max="5338" width="7.875" style="52" customWidth="true"/>
    <col min="5339" max="5339" width="8.125" style="52" customWidth="true"/>
    <col min="5340" max="5340" width="9.375" style="52" customWidth="true"/>
    <col min="5341" max="5341" width="9.5" style="52" customWidth="true"/>
    <col min="5342" max="5342" width="7.25833333333333" style="52" customWidth="true"/>
    <col min="5343" max="5343" width="7.125" style="52" customWidth="true"/>
    <col min="5344" max="5344" width="7.5" style="52" customWidth="true"/>
    <col min="5345" max="5345" width="7.25833333333333" style="52" customWidth="true"/>
    <col min="5346" max="5346" width="8.25833333333333" style="52" customWidth="true"/>
    <col min="5347" max="5347" width="7.25833333333333" style="52" customWidth="true"/>
    <col min="5348" max="5348" width="8.375" style="52" customWidth="true"/>
    <col min="5349" max="5349" width="8.25833333333333" style="52" customWidth="true"/>
    <col min="5350" max="5350" width="8.625" style="52" customWidth="true"/>
    <col min="5351" max="5351" width="9" style="52" customWidth="true"/>
    <col min="5352" max="5592" width="8.75833333333333" style="52"/>
    <col min="5593" max="5593" width="13.2583333333333" style="52" customWidth="true"/>
    <col min="5594" max="5594" width="7.875" style="52" customWidth="true"/>
    <col min="5595" max="5595" width="8.125" style="52" customWidth="true"/>
    <col min="5596" max="5596" width="9.375" style="52" customWidth="true"/>
    <col min="5597" max="5597" width="9.5" style="52" customWidth="true"/>
    <col min="5598" max="5598" width="7.25833333333333" style="52" customWidth="true"/>
    <col min="5599" max="5599" width="7.125" style="52" customWidth="true"/>
    <col min="5600" max="5600" width="7.5" style="52" customWidth="true"/>
    <col min="5601" max="5601" width="7.25833333333333" style="52" customWidth="true"/>
    <col min="5602" max="5602" width="8.25833333333333" style="52" customWidth="true"/>
    <col min="5603" max="5603" width="7.25833333333333" style="52" customWidth="true"/>
    <col min="5604" max="5604" width="8.375" style="52" customWidth="true"/>
    <col min="5605" max="5605" width="8.25833333333333" style="52" customWidth="true"/>
    <col min="5606" max="5606" width="8.625" style="52" customWidth="true"/>
    <col min="5607" max="5607" width="9" style="52" customWidth="true"/>
    <col min="5608" max="5848" width="8.75833333333333" style="52"/>
    <col min="5849" max="5849" width="13.2583333333333" style="52" customWidth="true"/>
    <col min="5850" max="5850" width="7.875" style="52" customWidth="true"/>
    <col min="5851" max="5851" width="8.125" style="52" customWidth="true"/>
    <col min="5852" max="5852" width="9.375" style="52" customWidth="true"/>
    <col min="5853" max="5853" width="9.5" style="52" customWidth="true"/>
    <col min="5854" max="5854" width="7.25833333333333" style="52" customWidth="true"/>
    <col min="5855" max="5855" width="7.125" style="52" customWidth="true"/>
    <col min="5856" max="5856" width="7.5" style="52" customWidth="true"/>
    <col min="5857" max="5857" width="7.25833333333333" style="52" customWidth="true"/>
    <col min="5858" max="5858" width="8.25833333333333" style="52" customWidth="true"/>
    <col min="5859" max="5859" width="7.25833333333333" style="52" customWidth="true"/>
    <col min="5860" max="5860" width="8.375" style="52" customWidth="true"/>
    <col min="5861" max="5861" width="8.25833333333333" style="52" customWidth="true"/>
    <col min="5862" max="5862" width="8.625" style="52" customWidth="true"/>
    <col min="5863" max="5863" width="9" style="52" customWidth="true"/>
    <col min="5864" max="6104" width="8.75833333333333" style="52"/>
    <col min="6105" max="6105" width="13.2583333333333" style="52" customWidth="true"/>
    <col min="6106" max="6106" width="7.875" style="52" customWidth="true"/>
    <col min="6107" max="6107" width="8.125" style="52" customWidth="true"/>
    <col min="6108" max="6108" width="9.375" style="52" customWidth="true"/>
    <col min="6109" max="6109" width="9.5" style="52" customWidth="true"/>
    <col min="6110" max="6110" width="7.25833333333333" style="52" customWidth="true"/>
    <col min="6111" max="6111" width="7.125" style="52" customWidth="true"/>
    <col min="6112" max="6112" width="7.5" style="52" customWidth="true"/>
    <col min="6113" max="6113" width="7.25833333333333" style="52" customWidth="true"/>
    <col min="6114" max="6114" width="8.25833333333333" style="52" customWidth="true"/>
    <col min="6115" max="6115" width="7.25833333333333" style="52" customWidth="true"/>
    <col min="6116" max="6116" width="8.375" style="52" customWidth="true"/>
    <col min="6117" max="6117" width="8.25833333333333" style="52" customWidth="true"/>
    <col min="6118" max="6118" width="8.625" style="52" customWidth="true"/>
    <col min="6119" max="6119" width="9" style="52" customWidth="true"/>
    <col min="6120" max="6360" width="8.75833333333333" style="52"/>
    <col min="6361" max="6361" width="13.2583333333333" style="52" customWidth="true"/>
    <col min="6362" max="6362" width="7.875" style="52" customWidth="true"/>
    <col min="6363" max="6363" width="8.125" style="52" customWidth="true"/>
    <col min="6364" max="6364" width="9.375" style="52" customWidth="true"/>
    <col min="6365" max="6365" width="9.5" style="52" customWidth="true"/>
    <col min="6366" max="6366" width="7.25833333333333" style="52" customWidth="true"/>
    <col min="6367" max="6367" width="7.125" style="52" customWidth="true"/>
    <col min="6368" max="6368" width="7.5" style="52" customWidth="true"/>
    <col min="6369" max="6369" width="7.25833333333333" style="52" customWidth="true"/>
    <col min="6370" max="6370" width="8.25833333333333" style="52" customWidth="true"/>
    <col min="6371" max="6371" width="7.25833333333333" style="52" customWidth="true"/>
    <col min="6372" max="6372" width="8.375" style="52" customWidth="true"/>
    <col min="6373" max="6373" width="8.25833333333333" style="52" customWidth="true"/>
    <col min="6374" max="6374" width="8.625" style="52" customWidth="true"/>
    <col min="6375" max="6375" width="9" style="52" customWidth="true"/>
    <col min="6376" max="6616" width="8.75833333333333" style="52"/>
    <col min="6617" max="6617" width="13.2583333333333" style="52" customWidth="true"/>
    <col min="6618" max="6618" width="7.875" style="52" customWidth="true"/>
    <col min="6619" max="6619" width="8.125" style="52" customWidth="true"/>
    <col min="6620" max="6620" width="9.375" style="52" customWidth="true"/>
    <col min="6621" max="6621" width="9.5" style="52" customWidth="true"/>
    <col min="6622" max="6622" width="7.25833333333333" style="52" customWidth="true"/>
    <col min="6623" max="6623" width="7.125" style="52" customWidth="true"/>
    <col min="6624" max="6624" width="7.5" style="52" customWidth="true"/>
    <col min="6625" max="6625" width="7.25833333333333" style="52" customWidth="true"/>
    <col min="6626" max="6626" width="8.25833333333333" style="52" customWidth="true"/>
    <col min="6627" max="6627" width="7.25833333333333" style="52" customWidth="true"/>
    <col min="6628" max="6628" width="8.375" style="52" customWidth="true"/>
    <col min="6629" max="6629" width="8.25833333333333" style="52" customWidth="true"/>
    <col min="6630" max="6630" width="8.625" style="52" customWidth="true"/>
    <col min="6631" max="6631" width="9" style="52" customWidth="true"/>
    <col min="6632" max="6872" width="8.75833333333333" style="52"/>
    <col min="6873" max="6873" width="13.2583333333333" style="52" customWidth="true"/>
    <col min="6874" max="6874" width="7.875" style="52" customWidth="true"/>
    <col min="6875" max="6875" width="8.125" style="52" customWidth="true"/>
    <col min="6876" max="6876" width="9.375" style="52" customWidth="true"/>
    <col min="6877" max="6877" width="9.5" style="52" customWidth="true"/>
    <col min="6878" max="6878" width="7.25833333333333" style="52" customWidth="true"/>
    <col min="6879" max="6879" width="7.125" style="52" customWidth="true"/>
    <col min="6880" max="6880" width="7.5" style="52" customWidth="true"/>
    <col min="6881" max="6881" width="7.25833333333333" style="52" customWidth="true"/>
    <col min="6882" max="6882" width="8.25833333333333" style="52" customWidth="true"/>
    <col min="6883" max="6883" width="7.25833333333333" style="52" customWidth="true"/>
    <col min="6884" max="6884" width="8.375" style="52" customWidth="true"/>
    <col min="6885" max="6885" width="8.25833333333333" style="52" customWidth="true"/>
    <col min="6886" max="6886" width="8.625" style="52" customWidth="true"/>
    <col min="6887" max="6887" width="9" style="52" customWidth="true"/>
    <col min="6888" max="7128" width="8.75833333333333" style="52"/>
    <col min="7129" max="7129" width="13.2583333333333" style="52" customWidth="true"/>
    <col min="7130" max="7130" width="7.875" style="52" customWidth="true"/>
    <col min="7131" max="7131" width="8.125" style="52" customWidth="true"/>
    <col min="7132" max="7132" width="9.375" style="52" customWidth="true"/>
    <col min="7133" max="7133" width="9.5" style="52" customWidth="true"/>
    <col min="7134" max="7134" width="7.25833333333333" style="52" customWidth="true"/>
    <col min="7135" max="7135" width="7.125" style="52" customWidth="true"/>
    <col min="7136" max="7136" width="7.5" style="52" customWidth="true"/>
    <col min="7137" max="7137" width="7.25833333333333" style="52" customWidth="true"/>
    <col min="7138" max="7138" width="8.25833333333333" style="52" customWidth="true"/>
    <col min="7139" max="7139" width="7.25833333333333" style="52" customWidth="true"/>
    <col min="7140" max="7140" width="8.375" style="52" customWidth="true"/>
    <col min="7141" max="7141" width="8.25833333333333" style="52" customWidth="true"/>
    <col min="7142" max="7142" width="8.625" style="52" customWidth="true"/>
    <col min="7143" max="7143" width="9" style="52" customWidth="true"/>
    <col min="7144" max="7384" width="8.75833333333333" style="52"/>
    <col min="7385" max="7385" width="13.2583333333333" style="52" customWidth="true"/>
    <col min="7386" max="7386" width="7.875" style="52" customWidth="true"/>
    <col min="7387" max="7387" width="8.125" style="52" customWidth="true"/>
    <col min="7388" max="7388" width="9.375" style="52" customWidth="true"/>
    <col min="7389" max="7389" width="9.5" style="52" customWidth="true"/>
    <col min="7390" max="7390" width="7.25833333333333" style="52" customWidth="true"/>
    <col min="7391" max="7391" width="7.125" style="52" customWidth="true"/>
    <col min="7392" max="7392" width="7.5" style="52" customWidth="true"/>
    <col min="7393" max="7393" width="7.25833333333333" style="52" customWidth="true"/>
    <col min="7394" max="7394" width="8.25833333333333" style="52" customWidth="true"/>
    <col min="7395" max="7395" width="7.25833333333333" style="52" customWidth="true"/>
    <col min="7396" max="7396" width="8.375" style="52" customWidth="true"/>
    <col min="7397" max="7397" width="8.25833333333333" style="52" customWidth="true"/>
    <col min="7398" max="7398" width="8.625" style="52" customWidth="true"/>
    <col min="7399" max="7399" width="9" style="52" customWidth="true"/>
    <col min="7400" max="7640" width="8.75833333333333" style="52"/>
    <col min="7641" max="7641" width="13.2583333333333" style="52" customWidth="true"/>
    <col min="7642" max="7642" width="7.875" style="52" customWidth="true"/>
    <col min="7643" max="7643" width="8.125" style="52" customWidth="true"/>
    <col min="7644" max="7644" width="9.375" style="52" customWidth="true"/>
    <col min="7645" max="7645" width="9.5" style="52" customWidth="true"/>
    <col min="7646" max="7646" width="7.25833333333333" style="52" customWidth="true"/>
    <col min="7647" max="7647" width="7.125" style="52" customWidth="true"/>
    <col min="7648" max="7648" width="7.5" style="52" customWidth="true"/>
    <col min="7649" max="7649" width="7.25833333333333" style="52" customWidth="true"/>
    <col min="7650" max="7650" width="8.25833333333333" style="52" customWidth="true"/>
    <col min="7651" max="7651" width="7.25833333333333" style="52" customWidth="true"/>
    <col min="7652" max="7652" width="8.375" style="52" customWidth="true"/>
    <col min="7653" max="7653" width="8.25833333333333" style="52" customWidth="true"/>
    <col min="7654" max="7654" width="8.625" style="52" customWidth="true"/>
    <col min="7655" max="7655" width="9" style="52" customWidth="true"/>
    <col min="7656" max="7896" width="8.75833333333333" style="52"/>
    <col min="7897" max="7897" width="13.2583333333333" style="52" customWidth="true"/>
    <col min="7898" max="7898" width="7.875" style="52" customWidth="true"/>
    <col min="7899" max="7899" width="8.125" style="52" customWidth="true"/>
    <col min="7900" max="7900" width="9.375" style="52" customWidth="true"/>
    <col min="7901" max="7901" width="9.5" style="52" customWidth="true"/>
    <col min="7902" max="7902" width="7.25833333333333" style="52" customWidth="true"/>
    <col min="7903" max="7903" width="7.125" style="52" customWidth="true"/>
    <col min="7904" max="7904" width="7.5" style="52" customWidth="true"/>
    <col min="7905" max="7905" width="7.25833333333333" style="52" customWidth="true"/>
    <col min="7906" max="7906" width="8.25833333333333" style="52" customWidth="true"/>
    <col min="7907" max="7907" width="7.25833333333333" style="52" customWidth="true"/>
    <col min="7908" max="7908" width="8.375" style="52" customWidth="true"/>
    <col min="7909" max="7909" width="8.25833333333333" style="52" customWidth="true"/>
    <col min="7910" max="7910" width="8.625" style="52" customWidth="true"/>
    <col min="7911" max="7911" width="9" style="52" customWidth="true"/>
    <col min="7912" max="8152" width="8.75833333333333" style="52"/>
    <col min="8153" max="8153" width="13.2583333333333" style="52" customWidth="true"/>
    <col min="8154" max="8154" width="7.875" style="52" customWidth="true"/>
    <col min="8155" max="8155" width="8.125" style="52" customWidth="true"/>
    <col min="8156" max="8156" width="9.375" style="52" customWidth="true"/>
    <col min="8157" max="8157" width="9.5" style="52" customWidth="true"/>
    <col min="8158" max="8158" width="7.25833333333333" style="52" customWidth="true"/>
    <col min="8159" max="8159" width="7.125" style="52" customWidth="true"/>
    <col min="8160" max="8160" width="7.5" style="52" customWidth="true"/>
    <col min="8161" max="8161" width="7.25833333333333" style="52" customWidth="true"/>
    <col min="8162" max="8162" width="8.25833333333333" style="52" customWidth="true"/>
    <col min="8163" max="8163" width="7.25833333333333" style="52" customWidth="true"/>
    <col min="8164" max="8164" width="8.375" style="52" customWidth="true"/>
    <col min="8165" max="8165" width="8.25833333333333" style="52" customWidth="true"/>
    <col min="8166" max="8166" width="8.625" style="52" customWidth="true"/>
    <col min="8167" max="8167" width="9" style="52" customWidth="true"/>
    <col min="8168" max="8408" width="8.75833333333333" style="52"/>
    <col min="8409" max="8409" width="13.2583333333333" style="52" customWidth="true"/>
    <col min="8410" max="8410" width="7.875" style="52" customWidth="true"/>
    <col min="8411" max="8411" width="8.125" style="52" customWidth="true"/>
    <col min="8412" max="8412" width="9.375" style="52" customWidth="true"/>
    <col min="8413" max="8413" width="9.5" style="52" customWidth="true"/>
    <col min="8414" max="8414" width="7.25833333333333" style="52" customWidth="true"/>
    <col min="8415" max="8415" width="7.125" style="52" customWidth="true"/>
    <col min="8416" max="8416" width="7.5" style="52" customWidth="true"/>
    <col min="8417" max="8417" width="7.25833333333333" style="52" customWidth="true"/>
    <col min="8418" max="8418" width="8.25833333333333" style="52" customWidth="true"/>
    <col min="8419" max="8419" width="7.25833333333333" style="52" customWidth="true"/>
    <col min="8420" max="8420" width="8.375" style="52" customWidth="true"/>
    <col min="8421" max="8421" width="8.25833333333333" style="52" customWidth="true"/>
    <col min="8422" max="8422" width="8.625" style="52" customWidth="true"/>
    <col min="8423" max="8423" width="9" style="52" customWidth="true"/>
    <col min="8424" max="8664" width="8.75833333333333" style="52"/>
    <col min="8665" max="8665" width="13.2583333333333" style="52" customWidth="true"/>
    <col min="8666" max="8666" width="7.875" style="52" customWidth="true"/>
    <col min="8667" max="8667" width="8.125" style="52" customWidth="true"/>
    <col min="8668" max="8668" width="9.375" style="52" customWidth="true"/>
    <col min="8669" max="8669" width="9.5" style="52" customWidth="true"/>
    <col min="8670" max="8670" width="7.25833333333333" style="52" customWidth="true"/>
    <col min="8671" max="8671" width="7.125" style="52" customWidth="true"/>
    <col min="8672" max="8672" width="7.5" style="52" customWidth="true"/>
    <col min="8673" max="8673" width="7.25833333333333" style="52" customWidth="true"/>
    <col min="8674" max="8674" width="8.25833333333333" style="52" customWidth="true"/>
    <col min="8675" max="8675" width="7.25833333333333" style="52" customWidth="true"/>
    <col min="8676" max="8676" width="8.375" style="52" customWidth="true"/>
    <col min="8677" max="8677" width="8.25833333333333" style="52" customWidth="true"/>
    <col min="8678" max="8678" width="8.625" style="52" customWidth="true"/>
    <col min="8679" max="8679" width="9" style="52" customWidth="true"/>
    <col min="8680" max="8920" width="8.75833333333333" style="52"/>
    <col min="8921" max="8921" width="13.2583333333333" style="52" customWidth="true"/>
    <col min="8922" max="8922" width="7.875" style="52" customWidth="true"/>
    <col min="8923" max="8923" width="8.125" style="52" customWidth="true"/>
    <col min="8924" max="8924" width="9.375" style="52" customWidth="true"/>
    <col min="8925" max="8925" width="9.5" style="52" customWidth="true"/>
    <col min="8926" max="8926" width="7.25833333333333" style="52" customWidth="true"/>
    <col min="8927" max="8927" width="7.125" style="52" customWidth="true"/>
    <col min="8928" max="8928" width="7.5" style="52" customWidth="true"/>
    <col min="8929" max="8929" width="7.25833333333333" style="52" customWidth="true"/>
    <col min="8930" max="8930" width="8.25833333333333" style="52" customWidth="true"/>
    <col min="8931" max="8931" width="7.25833333333333" style="52" customWidth="true"/>
    <col min="8932" max="8932" width="8.375" style="52" customWidth="true"/>
    <col min="8933" max="8933" width="8.25833333333333" style="52" customWidth="true"/>
    <col min="8934" max="8934" width="8.625" style="52" customWidth="true"/>
    <col min="8935" max="8935" width="9" style="52" customWidth="true"/>
    <col min="8936" max="9176" width="8.75833333333333" style="52"/>
    <col min="9177" max="9177" width="13.2583333333333" style="52" customWidth="true"/>
    <col min="9178" max="9178" width="7.875" style="52" customWidth="true"/>
    <col min="9179" max="9179" width="8.125" style="52" customWidth="true"/>
    <col min="9180" max="9180" width="9.375" style="52" customWidth="true"/>
    <col min="9181" max="9181" width="9.5" style="52" customWidth="true"/>
    <col min="9182" max="9182" width="7.25833333333333" style="52" customWidth="true"/>
    <col min="9183" max="9183" width="7.125" style="52" customWidth="true"/>
    <col min="9184" max="9184" width="7.5" style="52" customWidth="true"/>
    <col min="9185" max="9185" width="7.25833333333333" style="52" customWidth="true"/>
    <col min="9186" max="9186" width="8.25833333333333" style="52" customWidth="true"/>
    <col min="9187" max="9187" width="7.25833333333333" style="52" customWidth="true"/>
    <col min="9188" max="9188" width="8.375" style="52" customWidth="true"/>
    <col min="9189" max="9189" width="8.25833333333333" style="52" customWidth="true"/>
    <col min="9190" max="9190" width="8.625" style="52" customWidth="true"/>
    <col min="9191" max="9191" width="9" style="52" customWidth="true"/>
    <col min="9192" max="9432" width="8.75833333333333" style="52"/>
    <col min="9433" max="9433" width="13.2583333333333" style="52" customWidth="true"/>
    <col min="9434" max="9434" width="7.875" style="52" customWidth="true"/>
    <col min="9435" max="9435" width="8.125" style="52" customWidth="true"/>
    <col min="9436" max="9436" width="9.375" style="52" customWidth="true"/>
    <col min="9437" max="9437" width="9.5" style="52" customWidth="true"/>
    <col min="9438" max="9438" width="7.25833333333333" style="52" customWidth="true"/>
    <col min="9439" max="9439" width="7.125" style="52" customWidth="true"/>
    <col min="9440" max="9440" width="7.5" style="52" customWidth="true"/>
    <col min="9441" max="9441" width="7.25833333333333" style="52" customWidth="true"/>
    <col min="9442" max="9442" width="8.25833333333333" style="52" customWidth="true"/>
    <col min="9443" max="9443" width="7.25833333333333" style="52" customWidth="true"/>
    <col min="9444" max="9444" width="8.375" style="52" customWidth="true"/>
    <col min="9445" max="9445" width="8.25833333333333" style="52" customWidth="true"/>
    <col min="9446" max="9446" width="8.625" style="52" customWidth="true"/>
    <col min="9447" max="9447" width="9" style="52" customWidth="true"/>
    <col min="9448" max="9688" width="8.75833333333333" style="52"/>
    <col min="9689" max="9689" width="13.2583333333333" style="52" customWidth="true"/>
    <col min="9690" max="9690" width="7.875" style="52" customWidth="true"/>
    <col min="9691" max="9691" width="8.125" style="52" customWidth="true"/>
    <col min="9692" max="9692" width="9.375" style="52" customWidth="true"/>
    <col min="9693" max="9693" width="9.5" style="52" customWidth="true"/>
    <col min="9694" max="9694" width="7.25833333333333" style="52" customWidth="true"/>
    <col min="9695" max="9695" width="7.125" style="52" customWidth="true"/>
    <col min="9696" max="9696" width="7.5" style="52" customWidth="true"/>
    <col min="9697" max="9697" width="7.25833333333333" style="52" customWidth="true"/>
    <col min="9698" max="9698" width="8.25833333333333" style="52" customWidth="true"/>
    <col min="9699" max="9699" width="7.25833333333333" style="52" customWidth="true"/>
    <col min="9700" max="9700" width="8.375" style="52" customWidth="true"/>
    <col min="9701" max="9701" width="8.25833333333333" style="52" customWidth="true"/>
    <col min="9702" max="9702" width="8.625" style="52" customWidth="true"/>
    <col min="9703" max="9703" width="9" style="52" customWidth="true"/>
    <col min="9704" max="9944" width="8.75833333333333" style="52"/>
    <col min="9945" max="9945" width="13.2583333333333" style="52" customWidth="true"/>
    <col min="9946" max="9946" width="7.875" style="52" customWidth="true"/>
    <col min="9947" max="9947" width="8.125" style="52" customWidth="true"/>
    <col min="9948" max="9948" width="9.375" style="52" customWidth="true"/>
    <col min="9949" max="9949" width="9.5" style="52" customWidth="true"/>
    <col min="9950" max="9950" width="7.25833333333333" style="52" customWidth="true"/>
    <col min="9951" max="9951" width="7.125" style="52" customWidth="true"/>
    <col min="9952" max="9952" width="7.5" style="52" customWidth="true"/>
    <col min="9953" max="9953" width="7.25833333333333" style="52" customWidth="true"/>
    <col min="9954" max="9954" width="8.25833333333333" style="52" customWidth="true"/>
    <col min="9955" max="9955" width="7.25833333333333" style="52" customWidth="true"/>
    <col min="9956" max="9956" width="8.375" style="52" customWidth="true"/>
    <col min="9957" max="9957" width="8.25833333333333" style="52" customWidth="true"/>
    <col min="9958" max="9958" width="8.625" style="52" customWidth="true"/>
    <col min="9959" max="9959" width="9" style="52" customWidth="true"/>
    <col min="9960" max="10200" width="8.75833333333333" style="52"/>
    <col min="10201" max="10201" width="13.2583333333333" style="52" customWidth="true"/>
    <col min="10202" max="10202" width="7.875" style="52" customWidth="true"/>
    <col min="10203" max="10203" width="8.125" style="52" customWidth="true"/>
    <col min="10204" max="10204" width="9.375" style="52" customWidth="true"/>
    <col min="10205" max="10205" width="9.5" style="52" customWidth="true"/>
    <col min="10206" max="10206" width="7.25833333333333" style="52" customWidth="true"/>
    <col min="10207" max="10207" width="7.125" style="52" customWidth="true"/>
    <col min="10208" max="10208" width="7.5" style="52" customWidth="true"/>
    <col min="10209" max="10209" width="7.25833333333333" style="52" customWidth="true"/>
    <col min="10210" max="10210" width="8.25833333333333" style="52" customWidth="true"/>
    <col min="10211" max="10211" width="7.25833333333333" style="52" customWidth="true"/>
    <col min="10212" max="10212" width="8.375" style="52" customWidth="true"/>
    <col min="10213" max="10213" width="8.25833333333333" style="52" customWidth="true"/>
    <col min="10214" max="10214" width="8.625" style="52" customWidth="true"/>
    <col min="10215" max="10215" width="9" style="52" customWidth="true"/>
    <col min="10216" max="10456" width="8.75833333333333" style="52"/>
    <col min="10457" max="10457" width="13.2583333333333" style="52" customWidth="true"/>
    <col min="10458" max="10458" width="7.875" style="52" customWidth="true"/>
    <col min="10459" max="10459" width="8.125" style="52" customWidth="true"/>
    <col min="10460" max="10460" width="9.375" style="52" customWidth="true"/>
    <col min="10461" max="10461" width="9.5" style="52" customWidth="true"/>
    <col min="10462" max="10462" width="7.25833333333333" style="52" customWidth="true"/>
    <col min="10463" max="10463" width="7.125" style="52" customWidth="true"/>
    <col min="10464" max="10464" width="7.5" style="52" customWidth="true"/>
    <col min="10465" max="10465" width="7.25833333333333" style="52" customWidth="true"/>
    <col min="10466" max="10466" width="8.25833333333333" style="52" customWidth="true"/>
    <col min="10467" max="10467" width="7.25833333333333" style="52" customWidth="true"/>
    <col min="10468" max="10468" width="8.375" style="52" customWidth="true"/>
    <col min="10469" max="10469" width="8.25833333333333" style="52" customWidth="true"/>
    <col min="10470" max="10470" width="8.625" style="52" customWidth="true"/>
    <col min="10471" max="10471" width="9" style="52" customWidth="true"/>
    <col min="10472" max="10712" width="8.75833333333333" style="52"/>
    <col min="10713" max="10713" width="13.2583333333333" style="52" customWidth="true"/>
    <col min="10714" max="10714" width="7.875" style="52" customWidth="true"/>
    <col min="10715" max="10715" width="8.125" style="52" customWidth="true"/>
    <col min="10716" max="10716" width="9.375" style="52" customWidth="true"/>
    <col min="10717" max="10717" width="9.5" style="52" customWidth="true"/>
    <col min="10718" max="10718" width="7.25833333333333" style="52" customWidth="true"/>
    <col min="10719" max="10719" width="7.125" style="52" customWidth="true"/>
    <col min="10720" max="10720" width="7.5" style="52" customWidth="true"/>
    <col min="10721" max="10721" width="7.25833333333333" style="52" customWidth="true"/>
    <col min="10722" max="10722" width="8.25833333333333" style="52" customWidth="true"/>
    <col min="10723" max="10723" width="7.25833333333333" style="52" customWidth="true"/>
    <col min="10724" max="10724" width="8.375" style="52" customWidth="true"/>
    <col min="10725" max="10725" width="8.25833333333333" style="52" customWidth="true"/>
    <col min="10726" max="10726" width="8.625" style="52" customWidth="true"/>
    <col min="10727" max="10727" width="9" style="52" customWidth="true"/>
    <col min="10728" max="10968" width="8.75833333333333" style="52"/>
    <col min="10969" max="10969" width="13.2583333333333" style="52" customWidth="true"/>
    <col min="10970" max="10970" width="7.875" style="52" customWidth="true"/>
    <col min="10971" max="10971" width="8.125" style="52" customWidth="true"/>
    <col min="10972" max="10972" width="9.375" style="52" customWidth="true"/>
    <col min="10973" max="10973" width="9.5" style="52" customWidth="true"/>
    <col min="10974" max="10974" width="7.25833333333333" style="52" customWidth="true"/>
    <col min="10975" max="10975" width="7.125" style="52" customWidth="true"/>
    <col min="10976" max="10976" width="7.5" style="52" customWidth="true"/>
    <col min="10977" max="10977" width="7.25833333333333" style="52" customWidth="true"/>
    <col min="10978" max="10978" width="8.25833333333333" style="52" customWidth="true"/>
    <col min="10979" max="10979" width="7.25833333333333" style="52" customWidth="true"/>
    <col min="10980" max="10980" width="8.375" style="52" customWidth="true"/>
    <col min="10981" max="10981" width="8.25833333333333" style="52" customWidth="true"/>
    <col min="10982" max="10982" width="8.625" style="52" customWidth="true"/>
    <col min="10983" max="10983" width="9" style="52" customWidth="true"/>
    <col min="10984" max="11224" width="8.75833333333333" style="52"/>
    <col min="11225" max="11225" width="13.2583333333333" style="52" customWidth="true"/>
    <col min="11226" max="11226" width="7.875" style="52" customWidth="true"/>
    <col min="11227" max="11227" width="8.125" style="52" customWidth="true"/>
    <col min="11228" max="11228" width="9.375" style="52" customWidth="true"/>
    <col min="11229" max="11229" width="9.5" style="52" customWidth="true"/>
    <col min="11230" max="11230" width="7.25833333333333" style="52" customWidth="true"/>
    <col min="11231" max="11231" width="7.125" style="52" customWidth="true"/>
    <col min="11232" max="11232" width="7.5" style="52" customWidth="true"/>
    <col min="11233" max="11233" width="7.25833333333333" style="52" customWidth="true"/>
    <col min="11234" max="11234" width="8.25833333333333" style="52" customWidth="true"/>
    <col min="11235" max="11235" width="7.25833333333333" style="52" customWidth="true"/>
    <col min="11236" max="11236" width="8.375" style="52" customWidth="true"/>
    <col min="11237" max="11237" width="8.25833333333333" style="52" customWidth="true"/>
    <col min="11238" max="11238" width="8.625" style="52" customWidth="true"/>
    <col min="11239" max="11239" width="9" style="52" customWidth="true"/>
    <col min="11240" max="11480" width="8.75833333333333" style="52"/>
    <col min="11481" max="11481" width="13.2583333333333" style="52" customWidth="true"/>
    <col min="11482" max="11482" width="7.875" style="52" customWidth="true"/>
    <col min="11483" max="11483" width="8.125" style="52" customWidth="true"/>
    <col min="11484" max="11484" width="9.375" style="52" customWidth="true"/>
    <col min="11485" max="11485" width="9.5" style="52" customWidth="true"/>
    <col min="11486" max="11486" width="7.25833333333333" style="52" customWidth="true"/>
    <col min="11487" max="11487" width="7.125" style="52" customWidth="true"/>
    <col min="11488" max="11488" width="7.5" style="52" customWidth="true"/>
    <col min="11489" max="11489" width="7.25833333333333" style="52" customWidth="true"/>
    <col min="11490" max="11490" width="8.25833333333333" style="52" customWidth="true"/>
    <col min="11491" max="11491" width="7.25833333333333" style="52" customWidth="true"/>
    <col min="11492" max="11492" width="8.375" style="52" customWidth="true"/>
    <col min="11493" max="11493" width="8.25833333333333" style="52" customWidth="true"/>
    <col min="11494" max="11494" width="8.625" style="52" customWidth="true"/>
    <col min="11495" max="11495" width="9" style="52" customWidth="true"/>
    <col min="11496" max="11736" width="8.75833333333333" style="52"/>
    <col min="11737" max="11737" width="13.2583333333333" style="52" customWidth="true"/>
    <col min="11738" max="11738" width="7.875" style="52" customWidth="true"/>
    <col min="11739" max="11739" width="8.125" style="52" customWidth="true"/>
    <col min="11740" max="11740" width="9.375" style="52" customWidth="true"/>
    <col min="11741" max="11741" width="9.5" style="52" customWidth="true"/>
    <col min="11742" max="11742" width="7.25833333333333" style="52" customWidth="true"/>
    <col min="11743" max="11743" width="7.125" style="52" customWidth="true"/>
    <col min="11744" max="11744" width="7.5" style="52" customWidth="true"/>
    <col min="11745" max="11745" width="7.25833333333333" style="52" customWidth="true"/>
    <col min="11746" max="11746" width="8.25833333333333" style="52" customWidth="true"/>
    <col min="11747" max="11747" width="7.25833333333333" style="52" customWidth="true"/>
    <col min="11748" max="11748" width="8.375" style="52" customWidth="true"/>
    <col min="11749" max="11749" width="8.25833333333333" style="52" customWidth="true"/>
    <col min="11750" max="11750" width="8.625" style="52" customWidth="true"/>
    <col min="11751" max="11751" width="9" style="52" customWidth="true"/>
    <col min="11752" max="11992" width="8.75833333333333" style="52"/>
    <col min="11993" max="11993" width="13.2583333333333" style="52" customWidth="true"/>
    <col min="11994" max="11994" width="7.875" style="52" customWidth="true"/>
    <col min="11995" max="11995" width="8.125" style="52" customWidth="true"/>
    <col min="11996" max="11996" width="9.375" style="52" customWidth="true"/>
    <col min="11997" max="11997" width="9.5" style="52" customWidth="true"/>
    <col min="11998" max="11998" width="7.25833333333333" style="52" customWidth="true"/>
    <col min="11999" max="11999" width="7.125" style="52" customWidth="true"/>
    <col min="12000" max="12000" width="7.5" style="52" customWidth="true"/>
    <col min="12001" max="12001" width="7.25833333333333" style="52" customWidth="true"/>
    <col min="12002" max="12002" width="8.25833333333333" style="52" customWidth="true"/>
    <col min="12003" max="12003" width="7.25833333333333" style="52" customWidth="true"/>
    <col min="12004" max="12004" width="8.375" style="52" customWidth="true"/>
    <col min="12005" max="12005" width="8.25833333333333" style="52" customWidth="true"/>
    <col min="12006" max="12006" width="8.625" style="52" customWidth="true"/>
    <col min="12007" max="12007" width="9" style="52" customWidth="true"/>
    <col min="12008" max="12248" width="8.75833333333333" style="52"/>
    <col min="12249" max="12249" width="13.2583333333333" style="52" customWidth="true"/>
    <col min="12250" max="12250" width="7.875" style="52" customWidth="true"/>
    <col min="12251" max="12251" width="8.125" style="52" customWidth="true"/>
    <col min="12252" max="12252" width="9.375" style="52" customWidth="true"/>
    <col min="12253" max="12253" width="9.5" style="52" customWidth="true"/>
    <col min="12254" max="12254" width="7.25833333333333" style="52" customWidth="true"/>
    <col min="12255" max="12255" width="7.125" style="52" customWidth="true"/>
    <col min="12256" max="12256" width="7.5" style="52" customWidth="true"/>
    <col min="12257" max="12257" width="7.25833333333333" style="52" customWidth="true"/>
    <col min="12258" max="12258" width="8.25833333333333" style="52" customWidth="true"/>
    <col min="12259" max="12259" width="7.25833333333333" style="52" customWidth="true"/>
    <col min="12260" max="12260" width="8.375" style="52" customWidth="true"/>
    <col min="12261" max="12261" width="8.25833333333333" style="52" customWidth="true"/>
    <col min="12262" max="12262" width="8.625" style="52" customWidth="true"/>
    <col min="12263" max="12263" width="9" style="52" customWidth="true"/>
    <col min="12264" max="12504" width="8.75833333333333" style="52"/>
    <col min="12505" max="12505" width="13.2583333333333" style="52" customWidth="true"/>
    <col min="12506" max="12506" width="7.875" style="52" customWidth="true"/>
    <col min="12507" max="12507" width="8.125" style="52" customWidth="true"/>
    <col min="12508" max="12508" width="9.375" style="52" customWidth="true"/>
    <col min="12509" max="12509" width="9.5" style="52" customWidth="true"/>
    <col min="12510" max="12510" width="7.25833333333333" style="52" customWidth="true"/>
    <col min="12511" max="12511" width="7.125" style="52" customWidth="true"/>
    <col min="12512" max="12512" width="7.5" style="52" customWidth="true"/>
    <col min="12513" max="12513" width="7.25833333333333" style="52" customWidth="true"/>
    <col min="12514" max="12514" width="8.25833333333333" style="52" customWidth="true"/>
    <col min="12515" max="12515" width="7.25833333333333" style="52" customWidth="true"/>
    <col min="12516" max="12516" width="8.375" style="52" customWidth="true"/>
    <col min="12517" max="12517" width="8.25833333333333" style="52" customWidth="true"/>
    <col min="12518" max="12518" width="8.625" style="52" customWidth="true"/>
    <col min="12519" max="12519" width="9" style="52" customWidth="true"/>
    <col min="12520" max="12760" width="8.75833333333333" style="52"/>
    <col min="12761" max="12761" width="13.2583333333333" style="52" customWidth="true"/>
    <col min="12762" max="12762" width="7.875" style="52" customWidth="true"/>
    <col min="12763" max="12763" width="8.125" style="52" customWidth="true"/>
    <col min="12764" max="12764" width="9.375" style="52" customWidth="true"/>
    <col min="12765" max="12765" width="9.5" style="52" customWidth="true"/>
    <col min="12766" max="12766" width="7.25833333333333" style="52" customWidth="true"/>
    <col min="12767" max="12767" width="7.125" style="52" customWidth="true"/>
    <col min="12768" max="12768" width="7.5" style="52" customWidth="true"/>
    <col min="12769" max="12769" width="7.25833333333333" style="52" customWidth="true"/>
    <col min="12770" max="12770" width="8.25833333333333" style="52" customWidth="true"/>
    <col min="12771" max="12771" width="7.25833333333333" style="52" customWidth="true"/>
    <col min="12772" max="12772" width="8.375" style="52" customWidth="true"/>
    <col min="12773" max="12773" width="8.25833333333333" style="52" customWidth="true"/>
    <col min="12774" max="12774" width="8.625" style="52" customWidth="true"/>
    <col min="12775" max="12775" width="9" style="52" customWidth="true"/>
    <col min="12776" max="13016" width="8.75833333333333" style="52"/>
    <col min="13017" max="13017" width="13.2583333333333" style="52" customWidth="true"/>
    <col min="13018" max="13018" width="7.875" style="52" customWidth="true"/>
    <col min="13019" max="13019" width="8.125" style="52" customWidth="true"/>
    <col min="13020" max="13020" width="9.375" style="52" customWidth="true"/>
    <col min="13021" max="13021" width="9.5" style="52" customWidth="true"/>
    <col min="13022" max="13022" width="7.25833333333333" style="52" customWidth="true"/>
    <col min="13023" max="13023" width="7.125" style="52" customWidth="true"/>
    <col min="13024" max="13024" width="7.5" style="52" customWidth="true"/>
    <col min="13025" max="13025" width="7.25833333333333" style="52" customWidth="true"/>
    <col min="13026" max="13026" width="8.25833333333333" style="52" customWidth="true"/>
    <col min="13027" max="13027" width="7.25833333333333" style="52" customWidth="true"/>
    <col min="13028" max="13028" width="8.375" style="52" customWidth="true"/>
    <col min="13029" max="13029" width="8.25833333333333" style="52" customWidth="true"/>
    <col min="13030" max="13030" width="8.625" style="52" customWidth="true"/>
    <col min="13031" max="13031" width="9" style="52" customWidth="true"/>
    <col min="13032" max="13272" width="8.75833333333333" style="52"/>
    <col min="13273" max="13273" width="13.2583333333333" style="52" customWidth="true"/>
    <col min="13274" max="13274" width="7.875" style="52" customWidth="true"/>
    <col min="13275" max="13275" width="8.125" style="52" customWidth="true"/>
    <col min="13276" max="13276" width="9.375" style="52" customWidth="true"/>
    <col min="13277" max="13277" width="9.5" style="52" customWidth="true"/>
    <col min="13278" max="13278" width="7.25833333333333" style="52" customWidth="true"/>
    <col min="13279" max="13279" width="7.125" style="52" customWidth="true"/>
    <col min="13280" max="13280" width="7.5" style="52" customWidth="true"/>
    <col min="13281" max="13281" width="7.25833333333333" style="52" customWidth="true"/>
    <col min="13282" max="13282" width="8.25833333333333" style="52" customWidth="true"/>
    <col min="13283" max="13283" width="7.25833333333333" style="52" customWidth="true"/>
    <col min="13284" max="13284" width="8.375" style="52" customWidth="true"/>
    <col min="13285" max="13285" width="8.25833333333333" style="52" customWidth="true"/>
    <col min="13286" max="13286" width="8.625" style="52" customWidth="true"/>
    <col min="13287" max="13287" width="9" style="52" customWidth="true"/>
    <col min="13288" max="13528" width="8.75833333333333" style="52"/>
    <col min="13529" max="13529" width="13.2583333333333" style="52" customWidth="true"/>
    <col min="13530" max="13530" width="7.875" style="52" customWidth="true"/>
    <col min="13531" max="13531" width="8.125" style="52" customWidth="true"/>
    <col min="13532" max="13532" width="9.375" style="52" customWidth="true"/>
    <col min="13533" max="13533" width="9.5" style="52" customWidth="true"/>
    <col min="13534" max="13534" width="7.25833333333333" style="52" customWidth="true"/>
    <col min="13535" max="13535" width="7.125" style="52" customWidth="true"/>
    <col min="13536" max="13536" width="7.5" style="52" customWidth="true"/>
    <col min="13537" max="13537" width="7.25833333333333" style="52" customWidth="true"/>
    <col min="13538" max="13538" width="8.25833333333333" style="52" customWidth="true"/>
    <col min="13539" max="13539" width="7.25833333333333" style="52" customWidth="true"/>
    <col min="13540" max="13540" width="8.375" style="52" customWidth="true"/>
    <col min="13541" max="13541" width="8.25833333333333" style="52" customWidth="true"/>
    <col min="13542" max="13542" width="8.625" style="52" customWidth="true"/>
    <col min="13543" max="13543" width="9" style="52" customWidth="true"/>
    <col min="13544" max="13784" width="8.75833333333333" style="52"/>
    <col min="13785" max="13785" width="13.2583333333333" style="52" customWidth="true"/>
    <col min="13786" max="13786" width="7.875" style="52" customWidth="true"/>
    <col min="13787" max="13787" width="8.125" style="52" customWidth="true"/>
    <col min="13788" max="13788" width="9.375" style="52" customWidth="true"/>
    <col min="13789" max="13789" width="9.5" style="52" customWidth="true"/>
    <col min="13790" max="13790" width="7.25833333333333" style="52" customWidth="true"/>
    <col min="13791" max="13791" width="7.125" style="52" customWidth="true"/>
    <col min="13792" max="13792" width="7.5" style="52" customWidth="true"/>
    <col min="13793" max="13793" width="7.25833333333333" style="52" customWidth="true"/>
    <col min="13794" max="13794" width="8.25833333333333" style="52" customWidth="true"/>
    <col min="13795" max="13795" width="7.25833333333333" style="52" customWidth="true"/>
    <col min="13796" max="13796" width="8.375" style="52" customWidth="true"/>
    <col min="13797" max="13797" width="8.25833333333333" style="52" customWidth="true"/>
    <col min="13798" max="13798" width="8.625" style="52" customWidth="true"/>
    <col min="13799" max="13799" width="9" style="52" customWidth="true"/>
    <col min="13800" max="14040" width="8.75833333333333" style="52"/>
    <col min="14041" max="14041" width="13.2583333333333" style="52" customWidth="true"/>
    <col min="14042" max="14042" width="7.875" style="52" customWidth="true"/>
    <col min="14043" max="14043" width="8.125" style="52" customWidth="true"/>
    <col min="14044" max="14044" width="9.375" style="52" customWidth="true"/>
    <col min="14045" max="14045" width="9.5" style="52" customWidth="true"/>
    <col min="14046" max="14046" width="7.25833333333333" style="52" customWidth="true"/>
    <col min="14047" max="14047" width="7.125" style="52" customWidth="true"/>
    <col min="14048" max="14048" width="7.5" style="52" customWidth="true"/>
    <col min="14049" max="14049" width="7.25833333333333" style="52" customWidth="true"/>
    <col min="14050" max="14050" width="8.25833333333333" style="52" customWidth="true"/>
    <col min="14051" max="14051" width="7.25833333333333" style="52" customWidth="true"/>
    <col min="14052" max="14052" width="8.375" style="52" customWidth="true"/>
    <col min="14053" max="14053" width="8.25833333333333" style="52" customWidth="true"/>
    <col min="14054" max="14054" width="8.625" style="52" customWidth="true"/>
    <col min="14055" max="14055" width="9" style="52" customWidth="true"/>
    <col min="14056" max="14296" width="8.75833333333333" style="52"/>
    <col min="14297" max="14297" width="13.2583333333333" style="52" customWidth="true"/>
    <col min="14298" max="14298" width="7.875" style="52" customWidth="true"/>
    <col min="14299" max="14299" width="8.125" style="52" customWidth="true"/>
    <col min="14300" max="14300" width="9.375" style="52" customWidth="true"/>
    <col min="14301" max="14301" width="9.5" style="52" customWidth="true"/>
    <col min="14302" max="14302" width="7.25833333333333" style="52" customWidth="true"/>
    <col min="14303" max="14303" width="7.125" style="52" customWidth="true"/>
    <col min="14304" max="14304" width="7.5" style="52" customWidth="true"/>
    <col min="14305" max="14305" width="7.25833333333333" style="52" customWidth="true"/>
    <col min="14306" max="14306" width="8.25833333333333" style="52" customWidth="true"/>
    <col min="14307" max="14307" width="7.25833333333333" style="52" customWidth="true"/>
    <col min="14308" max="14308" width="8.375" style="52" customWidth="true"/>
    <col min="14309" max="14309" width="8.25833333333333" style="52" customWidth="true"/>
    <col min="14310" max="14310" width="8.625" style="52" customWidth="true"/>
    <col min="14311" max="14311" width="9" style="52" customWidth="true"/>
    <col min="14312" max="14552" width="8.75833333333333" style="52"/>
    <col min="14553" max="14553" width="13.2583333333333" style="52" customWidth="true"/>
    <col min="14554" max="14554" width="7.875" style="52" customWidth="true"/>
    <col min="14555" max="14555" width="8.125" style="52" customWidth="true"/>
    <col min="14556" max="14556" width="9.375" style="52" customWidth="true"/>
    <col min="14557" max="14557" width="9.5" style="52" customWidth="true"/>
    <col min="14558" max="14558" width="7.25833333333333" style="52" customWidth="true"/>
    <col min="14559" max="14559" width="7.125" style="52" customWidth="true"/>
    <col min="14560" max="14560" width="7.5" style="52" customWidth="true"/>
    <col min="14561" max="14561" width="7.25833333333333" style="52" customWidth="true"/>
    <col min="14562" max="14562" width="8.25833333333333" style="52" customWidth="true"/>
    <col min="14563" max="14563" width="7.25833333333333" style="52" customWidth="true"/>
    <col min="14564" max="14564" width="8.375" style="52" customWidth="true"/>
    <col min="14565" max="14565" width="8.25833333333333" style="52" customWidth="true"/>
    <col min="14566" max="14566" width="8.625" style="52" customWidth="true"/>
    <col min="14567" max="14567" width="9" style="52" customWidth="true"/>
    <col min="14568" max="14808" width="8.75833333333333" style="52"/>
    <col min="14809" max="14809" width="13.2583333333333" style="52" customWidth="true"/>
    <col min="14810" max="14810" width="7.875" style="52" customWidth="true"/>
    <col min="14811" max="14811" width="8.125" style="52" customWidth="true"/>
    <col min="14812" max="14812" width="9.375" style="52" customWidth="true"/>
    <col min="14813" max="14813" width="9.5" style="52" customWidth="true"/>
    <col min="14814" max="14814" width="7.25833333333333" style="52" customWidth="true"/>
    <col min="14815" max="14815" width="7.125" style="52" customWidth="true"/>
    <col min="14816" max="14816" width="7.5" style="52" customWidth="true"/>
    <col min="14817" max="14817" width="7.25833333333333" style="52" customWidth="true"/>
    <col min="14818" max="14818" width="8.25833333333333" style="52" customWidth="true"/>
    <col min="14819" max="14819" width="7.25833333333333" style="52" customWidth="true"/>
    <col min="14820" max="14820" width="8.375" style="52" customWidth="true"/>
    <col min="14821" max="14821" width="8.25833333333333" style="52" customWidth="true"/>
    <col min="14822" max="14822" width="8.625" style="52" customWidth="true"/>
    <col min="14823" max="14823" width="9" style="52" customWidth="true"/>
    <col min="14824" max="15064" width="8.75833333333333" style="52"/>
    <col min="15065" max="15065" width="13.2583333333333" style="52" customWidth="true"/>
    <col min="15066" max="15066" width="7.875" style="52" customWidth="true"/>
    <col min="15067" max="15067" width="8.125" style="52" customWidth="true"/>
    <col min="15068" max="15068" width="9.375" style="52" customWidth="true"/>
    <col min="15069" max="15069" width="9.5" style="52" customWidth="true"/>
    <col min="15070" max="15070" width="7.25833333333333" style="52" customWidth="true"/>
    <col min="15071" max="15071" width="7.125" style="52" customWidth="true"/>
    <col min="15072" max="15072" width="7.5" style="52" customWidth="true"/>
    <col min="15073" max="15073" width="7.25833333333333" style="52" customWidth="true"/>
    <col min="15074" max="15074" width="8.25833333333333" style="52" customWidth="true"/>
    <col min="15075" max="15075" width="7.25833333333333" style="52" customWidth="true"/>
    <col min="15076" max="15076" width="8.375" style="52" customWidth="true"/>
    <col min="15077" max="15077" width="8.25833333333333" style="52" customWidth="true"/>
    <col min="15078" max="15078" width="8.625" style="52" customWidth="true"/>
    <col min="15079" max="15079" width="9" style="52" customWidth="true"/>
    <col min="15080" max="15320" width="8.75833333333333" style="52"/>
    <col min="15321" max="15321" width="13.2583333333333" style="52" customWidth="true"/>
    <col min="15322" max="15322" width="7.875" style="52" customWidth="true"/>
    <col min="15323" max="15323" width="8.125" style="52" customWidth="true"/>
    <col min="15324" max="15324" width="9.375" style="52" customWidth="true"/>
    <col min="15325" max="15325" width="9.5" style="52" customWidth="true"/>
    <col min="15326" max="15326" width="7.25833333333333" style="52" customWidth="true"/>
    <col min="15327" max="15327" width="7.125" style="52" customWidth="true"/>
    <col min="15328" max="15328" width="7.5" style="52" customWidth="true"/>
    <col min="15329" max="15329" width="7.25833333333333" style="52" customWidth="true"/>
    <col min="15330" max="15330" width="8.25833333333333" style="52" customWidth="true"/>
    <col min="15331" max="15331" width="7.25833333333333" style="52" customWidth="true"/>
    <col min="15332" max="15332" width="8.375" style="52" customWidth="true"/>
    <col min="15333" max="15333" width="8.25833333333333" style="52" customWidth="true"/>
    <col min="15334" max="15334" width="8.625" style="52" customWidth="true"/>
    <col min="15335" max="15335" width="9" style="52" customWidth="true"/>
    <col min="15336" max="15576" width="8.75833333333333" style="52"/>
    <col min="15577" max="15577" width="13.2583333333333" style="52" customWidth="true"/>
    <col min="15578" max="15578" width="7.875" style="52" customWidth="true"/>
    <col min="15579" max="15579" width="8.125" style="52" customWidth="true"/>
    <col min="15580" max="15580" width="9.375" style="52" customWidth="true"/>
    <col min="15581" max="15581" width="9.5" style="52" customWidth="true"/>
    <col min="15582" max="15582" width="7.25833333333333" style="52" customWidth="true"/>
    <col min="15583" max="15583" width="7.125" style="52" customWidth="true"/>
    <col min="15584" max="15584" width="7.5" style="52" customWidth="true"/>
    <col min="15585" max="15585" width="7.25833333333333" style="52" customWidth="true"/>
    <col min="15586" max="15586" width="8.25833333333333" style="52" customWidth="true"/>
    <col min="15587" max="15587" width="7.25833333333333" style="52" customWidth="true"/>
    <col min="15588" max="15588" width="8.375" style="52" customWidth="true"/>
    <col min="15589" max="15589" width="8.25833333333333" style="52" customWidth="true"/>
    <col min="15590" max="15590" width="8.625" style="52" customWidth="true"/>
    <col min="15591" max="15591" width="9" style="52" customWidth="true"/>
    <col min="15592" max="15832" width="8.75833333333333" style="52"/>
    <col min="15833" max="15833" width="13.2583333333333" style="52" customWidth="true"/>
    <col min="15834" max="15834" width="7.875" style="52" customWidth="true"/>
    <col min="15835" max="15835" width="8.125" style="52" customWidth="true"/>
    <col min="15836" max="15836" width="9.375" style="52" customWidth="true"/>
    <col min="15837" max="15837" width="9.5" style="52" customWidth="true"/>
    <col min="15838" max="15838" width="7.25833333333333" style="52" customWidth="true"/>
    <col min="15839" max="15839" width="7.125" style="52" customWidth="true"/>
    <col min="15840" max="15840" width="7.5" style="52" customWidth="true"/>
    <col min="15841" max="15841" width="7.25833333333333" style="52" customWidth="true"/>
    <col min="15842" max="15842" width="8.25833333333333" style="52" customWidth="true"/>
    <col min="15843" max="15843" width="7.25833333333333" style="52" customWidth="true"/>
    <col min="15844" max="15844" width="8.375" style="52" customWidth="true"/>
    <col min="15845" max="15845" width="8.25833333333333" style="52" customWidth="true"/>
    <col min="15846" max="15846" width="8.625" style="52" customWidth="true"/>
    <col min="15847" max="15847" width="9" style="52" customWidth="true"/>
    <col min="15848" max="16088" width="8.75833333333333" style="52"/>
    <col min="16089" max="16089" width="13.2583333333333" style="52" customWidth="true"/>
    <col min="16090" max="16090" width="7.875" style="52" customWidth="true"/>
    <col min="16091" max="16091" width="8.125" style="52" customWidth="true"/>
    <col min="16092" max="16092" width="9.375" style="52" customWidth="true"/>
    <col min="16093" max="16093" width="9.5" style="52" customWidth="true"/>
    <col min="16094" max="16094" width="7.25833333333333" style="52" customWidth="true"/>
    <col min="16095" max="16095" width="7.125" style="52" customWidth="true"/>
    <col min="16096" max="16096" width="7.5" style="52" customWidth="true"/>
    <col min="16097" max="16097" width="7.25833333333333" style="52" customWidth="true"/>
    <col min="16098" max="16098" width="8.25833333333333" style="52" customWidth="true"/>
    <col min="16099" max="16099" width="7.25833333333333" style="52" customWidth="true"/>
    <col min="16100" max="16100" width="8.375" style="52" customWidth="true"/>
    <col min="16101" max="16101" width="8.25833333333333" style="52" customWidth="true"/>
    <col min="16102" max="16102" width="8.625" style="52" customWidth="true"/>
    <col min="16103" max="16103" width="9" style="52" customWidth="true"/>
    <col min="16104" max="16384" width="8.75833333333333" style="52"/>
  </cols>
  <sheetData>
    <row r="1" ht="21" spans="1:14">
      <c r="A1" s="54" t="s">
        <v>117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58" customHeight="true" spans="1:14">
      <c r="A2" s="55" t="s">
        <v>118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5.65" customHeight="true" spans="13:14">
      <c r="M3" s="78" t="s">
        <v>119</v>
      </c>
      <c r="N3" s="78"/>
    </row>
    <row r="4" ht="22" customHeight="true" spans="1:14">
      <c r="A4" s="56" t="s">
        <v>120</v>
      </c>
      <c r="B4" s="57" t="s">
        <v>121</v>
      </c>
      <c r="C4" s="57" t="s">
        <v>122</v>
      </c>
      <c r="D4" s="57"/>
      <c r="E4" s="57"/>
      <c r="F4" s="57"/>
      <c r="G4" s="57"/>
      <c r="H4" s="57"/>
      <c r="I4" s="57"/>
      <c r="J4" s="57" t="s">
        <v>123</v>
      </c>
      <c r="K4" s="57"/>
      <c r="L4" s="57"/>
      <c r="M4" s="57"/>
      <c r="N4" s="57"/>
    </row>
    <row r="5" ht="64" customHeight="true" spans="1:14">
      <c r="A5" s="57"/>
      <c r="B5" s="57"/>
      <c r="C5" s="57" t="s">
        <v>124</v>
      </c>
      <c r="D5" s="57" t="s">
        <v>125</v>
      </c>
      <c r="E5" s="57" t="s">
        <v>126</v>
      </c>
      <c r="F5" s="57" t="s">
        <v>127</v>
      </c>
      <c r="G5" s="57" t="s">
        <v>128</v>
      </c>
      <c r="H5" s="57" t="s">
        <v>129</v>
      </c>
      <c r="I5" s="57" t="s">
        <v>130</v>
      </c>
      <c r="J5" s="57" t="s">
        <v>124</v>
      </c>
      <c r="K5" s="69" t="s">
        <v>131</v>
      </c>
      <c r="L5" s="57" t="s">
        <v>132</v>
      </c>
      <c r="M5" s="57" t="s">
        <v>133</v>
      </c>
      <c r="N5" s="57" t="s">
        <v>134</v>
      </c>
    </row>
    <row r="6" s="50" customFormat="true" ht="20.2" customHeight="true" spans="1:14">
      <c r="A6" s="58" t="s">
        <v>4</v>
      </c>
      <c r="B6" s="59">
        <f>SUM(B7:B37)</f>
        <v>400299.2904</v>
      </c>
      <c r="C6" s="59">
        <f>SUM(D6:I6)</f>
        <v>126300</v>
      </c>
      <c r="D6" s="60">
        <v>6000</v>
      </c>
      <c r="E6" s="59">
        <f>SUM(E7:E34)</f>
        <v>62000</v>
      </c>
      <c r="F6" s="59">
        <f t="shared" ref="F6:N6" si="0">SUM(F7:F37)</f>
        <v>25300</v>
      </c>
      <c r="G6" s="59">
        <v>10000</v>
      </c>
      <c r="H6" s="59">
        <v>8000</v>
      </c>
      <c r="I6" s="70">
        <v>15000</v>
      </c>
      <c r="J6" s="59">
        <f t="shared" si="0"/>
        <v>274000.1</v>
      </c>
      <c r="K6" s="71">
        <f t="shared" si="0"/>
        <v>7999.6</v>
      </c>
      <c r="L6" s="59">
        <f t="shared" si="0"/>
        <v>253800.4</v>
      </c>
      <c r="M6" s="59">
        <f t="shared" si="0"/>
        <v>10000</v>
      </c>
      <c r="N6" s="59">
        <f t="shared" si="0"/>
        <v>2200.1</v>
      </c>
    </row>
    <row r="7" s="51" customFormat="true" ht="20.2" customHeight="true" spans="1:14">
      <c r="A7" s="61" t="s">
        <v>16</v>
      </c>
      <c r="B7" s="62">
        <f>C7+J7</f>
        <v>9781.6362</v>
      </c>
      <c r="C7" s="63">
        <f>SUM(D7:I7)</f>
        <v>5202.8362</v>
      </c>
      <c r="D7" s="64">
        <v>4.4362</v>
      </c>
      <c r="E7" s="65">
        <v>4315</v>
      </c>
      <c r="F7" s="65">
        <v>700</v>
      </c>
      <c r="G7" s="63">
        <v>183.4</v>
      </c>
      <c r="H7" s="63"/>
      <c r="I7" s="72"/>
      <c r="J7" s="63">
        <f>SUM(K7:N7)</f>
        <v>4578.8</v>
      </c>
      <c r="K7" s="63"/>
      <c r="L7" s="63">
        <v>3859.8</v>
      </c>
      <c r="M7" s="62">
        <v>719</v>
      </c>
      <c r="N7" s="63"/>
    </row>
    <row r="8" s="51" customFormat="true" ht="20.2" customHeight="true" spans="1:14">
      <c r="A8" s="61" t="s">
        <v>17</v>
      </c>
      <c r="B8" s="62">
        <f t="shared" ref="B8:B37" si="1">C8+J8</f>
        <v>19556.6616</v>
      </c>
      <c r="C8" s="63">
        <f t="shared" ref="C8:C37" si="2">SUM(D8:I8)</f>
        <v>10523.5616</v>
      </c>
      <c r="D8" s="64">
        <v>163.1616</v>
      </c>
      <c r="E8" s="65">
        <v>1546</v>
      </c>
      <c r="F8" s="65">
        <v>1000</v>
      </c>
      <c r="G8" s="63">
        <v>1841</v>
      </c>
      <c r="H8" s="62">
        <v>3485</v>
      </c>
      <c r="I8" s="73">
        <v>2488.4</v>
      </c>
      <c r="J8" s="63">
        <f t="shared" ref="J8:J37" si="3">SUM(K8:N8)</f>
        <v>9033.1</v>
      </c>
      <c r="K8" s="74">
        <v>350</v>
      </c>
      <c r="L8" s="63">
        <v>8150</v>
      </c>
      <c r="M8" s="62">
        <v>533.1</v>
      </c>
      <c r="N8" s="63"/>
    </row>
    <row r="9" s="51" customFormat="true" ht="20.2" customHeight="true" spans="1:14">
      <c r="A9" s="61" t="s">
        <v>18</v>
      </c>
      <c r="B9" s="62">
        <f t="shared" si="1"/>
        <v>11344.0415</v>
      </c>
      <c r="C9" s="63">
        <f t="shared" si="2"/>
        <v>3116.8415</v>
      </c>
      <c r="D9" s="64">
        <v>98.5415</v>
      </c>
      <c r="E9" s="65">
        <v>1760</v>
      </c>
      <c r="F9" s="65">
        <v>1000</v>
      </c>
      <c r="G9" s="63">
        <v>41.5</v>
      </c>
      <c r="H9" s="63"/>
      <c r="I9" s="73">
        <v>216.8</v>
      </c>
      <c r="J9" s="63">
        <f t="shared" si="3"/>
        <v>8227.2</v>
      </c>
      <c r="K9" s="74">
        <v>319.8</v>
      </c>
      <c r="L9" s="63">
        <v>7670.6</v>
      </c>
      <c r="M9" s="62">
        <v>236.8</v>
      </c>
      <c r="N9" s="63"/>
    </row>
    <row r="10" s="51" customFormat="true" ht="20.2" customHeight="true" spans="1:14">
      <c r="A10" s="61" t="s">
        <v>19</v>
      </c>
      <c r="B10" s="62">
        <f t="shared" si="1"/>
        <v>24868.331</v>
      </c>
      <c r="C10" s="63">
        <f t="shared" si="2"/>
        <v>7806.531</v>
      </c>
      <c r="D10" s="64">
        <v>699.531</v>
      </c>
      <c r="E10" s="66">
        <v>3766</v>
      </c>
      <c r="F10" s="65">
        <v>1500</v>
      </c>
      <c r="G10" s="63">
        <v>1189.7</v>
      </c>
      <c r="H10" s="63"/>
      <c r="I10" s="73">
        <v>651.3</v>
      </c>
      <c r="J10" s="63">
        <f t="shared" si="3"/>
        <v>17061.8</v>
      </c>
      <c r="K10" s="75"/>
      <c r="L10" s="63">
        <v>17061.8</v>
      </c>
      <c r="M10" s="63"/>
      <c r="N10" s="63"/>
    </row>
    <row r="11" s="51" customFormat="true" ht="20.2" customHeight="true" spans="1:14">
      <c r="A11" s="61" t="s">
        <v>20</v>
      </c>
      <c r="B11" s="62">
        <f t="shared" si="1"/>
        <v>27177.5185</v>
      </c>
      <c r="C11" s="63">
        <f t="shared" si="2"/>
        <v>6678.3185</v>
      </c>
      <c r="D11" s="64">
        <v>686.1185</v>
      </c>
      <c r="E11" s="65">
        <v>3849</v>
      </c>
      <c r="F11" s="65">
        <v>750</v>
      </c>
      <c r="G11" s="63">
        <v>271</v>
      </c>
      <c r="H11" s="62">
        <v>429</v>
      </c>
      <c r="I11" s="73">
        <v>693.2</v>
      </c>
      <c r="J11" s="63">
        <f t="shared" si="3"/>
        <v>20499.2</v>
      </c>
      <c r="K11" s="74">
        <v>189.5</v>
      </c>
      <c r="L11" s="63">
        <v>20092.1</v>
      </c>
      <c r="M11" s="62">
        <v>217.6</v>
      </c>
      <c r="N11" s="63"/>
    </row>
    <row r="12" s="51" customFormat="true" ht="20.2" customHeight="true" spans="1:14">
      <c r="A12" s="61" t="s">
        <v>21</v>
      </c>
      <c r="B12" s="62">
        <f t="shared" si="1"/>
        <v>8985.8998</v>
      </c>
      <c r="C12" s="63">
        <f t="shared" si="2"/>
        <v>5064.7998</v>
      </c>
      <c r="D12" s="64">
        <v>206.2998</v>
      </c>
      <c r="E12" s="65">
        <v>3116</v>
      </c>
      <c r="F12" s="65">
        <v>700</v>
      </c>
      <c r="G12" s="63">
        <v>308.4</v>
      </c>
      <c r="H12" s="62">
        <v>336.3</v>
      </c>
      <c r="I12" s="73">
        <v>397.8</v>
      </c>
      <c r="J12" s="63">
        <f t="shared" si="3"/>
        <v>3921.1</v>
      </c>
      <c r="K12" s="74">
        <v>760.8</v>
      </c>
      <c r="L12" s="63">
        <v>1976.4</v>
      </c>
      <c r="M12" s="62">
        <v>1183.9</v>
      </c>
      <c r="N12" s="63"/>
    </row>
    <row r="13" s="51" customFormat="true" ht="20.2" customHeight="true" spans="1:14">
      <c r="A13" s="61" t="s">
        <v>22</v>
      </c>
      <c r="B13" s="62">
        <f t="shared" si="1"/>
        <v>13061.737</v>
      </c>
      <c r="C13" s="63">
        <f t="shared" si="2"/>
        <v>3224.737</v>
      </c>
      <c r="D13" s="64">
        <v>168.337</v>
      </c>
      <c r="E13" s="65">
        <v>1783</v>
      </c>
      <c r="F13" s="65">
        <v>800</v>
      </c>
      <c r="G13" s="63">
        <v>258.3</v>
      </c>
      <c r="H13" s="63"/>
      <c r="I13" s="73">
        <v>215.1</v>
      </c>
      <c r="J13" s="63">
        <f t="shared" si="3"/>
        <v>9837</v>
      </c>
      <c r="K13" s="75">
        <v>627</v>
      </c>
      <c r="L13" s="63">
        <v>8898</v>
      </c>
      <c r="M13" s="62">
        <v>7</v>
      </c>
      <c r="N13" s="62">
        <v>305</v>
      </c>
    </row>
    <row r="14" s="51" customFormat="true" ht="20.2" customHeight="true" spans="1:14">
      <c r="A14" s="61" t="s">
        <v>23</v>
      </c>
      <c r="B14" s="62">
        <f t="shared" si="1"/>
        <v>13073.2014</v>
      </c>
      <c r="C14" s="63">
        <f t="shared" si="2"/>
        <v>6237.2014</v>
      </c>
      <c r="D14" s="64">
        <v>282.4014</v>
      </c>
      <c r="E14" s="65">
        <v>2806</v>
      </c>
      <c r="F14" s="65">
        <v>1150</v>
      </c>
      <c r="G14" s="63"/>
      <c r="H14" s="63"/>
      <c r="I14" s="73">
        <v>1998.8</v>
      </c>
      <c r="J14" s="63">
        <f t="shared" si="3"/>
        <v>6836</v>
      </c>
      <c r="K14" s="75"/>
      <c r="L14" s="63">
        <v>6644</v>
      </c>
      <c r="M14" s="62">
        <v>192</v>
      </c>
      <c r="N14" s="63"/>
    </row>
    <row r="15" s="51" customFormat="true" ht="20.2" customHeight="true" spans="1:14">
      <c r="A15" s="61" t="s">
        <v>24</v>
      </c>
      <c r="B15" s="62">
        <f t="shared" si="1"/>
        <v>16357.6921</v>
      </c>
      <c r="C15" s="63">
        <f t="shared" si="2"/>
        <v>3322.9921</v>
      </c>
      <c r="D15" s="64">
        <v>132.4921</v>
      </c>
      <c r="E15" s="65">
        <v>1929</v>
      </c>
      <c r="F15" s="65">
        <v>550</v>
      </c>
      <c r="G15" s="63">
        <v>42.3</v>
      </c>
      <c r="H15" s="62">
        <v>302.2</v>
      </c>
      <c r="I15" s="73">
        <v>367</v>
      </c>
      <c r="J15" s="63">
        <f t="shared" si="3"/>
        <v>13034.7</v>
      </c>
      <c r="K15" s="74">
        <v>802</v>
      </c>
      <c r="L15" s="63">
        <v>11622.1</v>
      </c>
      <c r="M15" s="62">
        <v>610.6</v>
      </c>
      <c r="N15" s="63"/>
    </row>
    <row r="16" s="51" customFormat="true" ht="20.2" customHeight="true" spans="1:14">
      <c r="A16" s="61" t="s">
        <v>25</v>
      </c>
      <c r="B16" s="62">
        <f t="shared" si="1"/>
        <v>24649.5013</v>
      </c>
      <c r="C16" s="63">
        <f t="shared" si="2"/>
        <v>5513.7013</v>
      </c>
      <c r="D16" s="64">
        <v>403.5013</v>
      </c>
      <c r="E16" s="65">
        <v>885</v>
      </c>
      <c r="F16" s="65">
        <v>1050</v>
      </c>
      <c r="G16" s="63">
        <v>1346.9</v>
      </c>
      <c r="H16" s="62">
        <v>366.9</v>
      </c>
      <c r="I16" s="73">
        <v>1461.4</v>
      </c>
      <c r="J16" s="63">
        <f t="shared" si="3"/>
        <v>19135.8</v>
      </c>
      <c r="K16" s="75">
        <v>200</v>
      </c>
      <c r="L16" s="63">
        <v>18147.6</v>
      </c>
      <c r="M16" s="62">
        <v>788.2</v>
      </c>
      <c r="N16" s="63"/>
    </row>
    <row r="17" s="51" customFormat="true" ht="20.2" customHeight="true" spans="1:14">
      <c r="A17" s="61" t="s">
        <v>26</v>
      </c>
      <c r="B17" s="62">
        <f t="shared" si="1"/>
        <v>29240.8629</v>
      </c>
      <c r="C17" s="63">
        <f t="shared" si="2"/>
        <v>8964.2629</v>
      </c>
      <c r="D17" s="64">
        <v>544.2629</v>
      </c>
      <c r="E17" s="65">
        <v>4595</v>
      </c>
      <c r="F17" s="65">
        <v>1950</v>
      </c>
      <c r="G17" s="63">
        <v>294.2</v>
      </c>
      <c r="H17" s="62">
        <v>84.7</v>
      </c>
      <c r="I17" s="73">
        <v>1496.1</v>
      </c>
      <c r="J17" s="63">
        <f t="shared" si="3"/>
        <v>20276.6</v>
      </c>
      <c r="K17" s="75">
        <v>97</v>
      </c>
      <c r="L17" s="63">
        <v>19970.6</v>
      </c>
      <c r="M17" s="62">
        <v>209</v>
      </c>
      <c r="N17" s="63"/>
    </row>
    <row r="18" s="51" customFormat="true" ht="20.2" customHeight="true" spans="1:14">
      <c r="A18" s="61" t="s">
        <v>27</v>
      </c>
      <c r="B18" s="62">
        <f t="shared" si="1"/>
        <v>2164.6</v>
      </c>
      <c r="C18" s="63">
        <f t="shared" si="2"/>
        <v>1079.3</v>
      </c>
      <c r="D18" s="64"/>
      <c r="E18" s="65">
        <v>445</v>
      </c>
      <c r="F18" s="65">
        <v>500</v>
      </c>
      <c r="G18" s="63"/>
      <c r="H18" s="63"/>
      <c r="I18" s="73">
        <v>134.3</v>
      </c>
      <c r="J18" s="63">
        <f t="shared" si="3"/>
        <v>1085.3</v>
      </c>
      <c r="K18" s="75"/>
      <c r="L18" s="63">
        <v>1075.8</v>
      </c>
      <c r="M18" s="62">
        <v>9.5</v>
      </c>
      <c r="N18" s="63"/>
    </row>
    <row r="19" s="51" customFormat="true" ht="20.2" customHeight="true" spans="1:14">
      <c r="A19" s="61" t="s">
        <v>135</v>
      </c>
      <c r="B19" s="62">
        <f t="shared" si="1"/>
        <v>17255.2122</v>
      </c>
      <c r="C19" s="63">
        <f t="shared" si="2"/>
        <v>7347.7122</v>
      </c>
      <c r="D19" s="64">
        <v>206.4122</v>
      </c>
      <c r="E19" s="65">
        <v>5443</v>
      </c>
      <c r="F19" s="65">
        <v>1350</v>
      </c>
      <c r="G19" s="63">
        <v>157.9</v>
      </c>
      <c r="H19" s="62">
        <v>145.4</v>
      </c>
      <c r="I19" s="73">
        <v>45</v>
      </c>
      <c r="J19" s="63">
        <f t="shared" si="3"/>
        <v>9907.50000000001</v>
      </c>
      <c r="K19" s="75"/>
      <c r="L19" s="63">
        <v>9682.90000000001</v>
      </c>
      <c r="M19" s="62">
        <v>224.6</v>
      </c>
      <c r="N19" s="63"/>
    </row>
    <row r="20" s="51" customFormat="true" ht="20.2" customHeight="true" spans="1:14">
      <c r="A20" s="61" t="s">
        <v>29</v>
      </c>
      <c r="B20" s="62">
        <f t="shared" si="1"/>
        <v>5990.3718</v>
      </c>
      <c r="C20" s="63">
        <f t="shared" si="2"/>
        <v>2410.0718</v>
      </c>
      <c r="D20" s="64">
        <v>56.2718</v>
      </c>
      <c r="E20" s="65">
        <v>1059</v>
      </c>
      <c r="F20" s="65">
        <v>650</v>
      </c>
      <c r="G20" s="63">
        <v>51.8</v>
      </c>
      <c r="H20" s="62">
        <v>305.4</v>
      </c>
      <c r="I20" s="73">
        <v>287.6</v>
      </c>
      <c r="J20" s="63">
        <f t="shared" si="3"/>
        <v>3580.3</v>
      </c>
      <c r="K20" s="75"/>
      <c r="L20" s="63">
        <v>2453.4</v>
      </c>
      <c r="M20" s="62">
        <v>1126.9</v>
      </c>
      <c r="N20" s="63"/>
    </row>
    <row r="21" s="51" customFormat="true" ht="20.2" customHeight="true" spans="1:14">
      <c r="A21" s="61" t="s">
        <v>30</v>
      </c>
      <c r="B21" s="62">
        <f t="shared" si="1"/>
        <v>11114.44</v>
      </c>
      <c r="C21" s="63">
        <f t="shared" si="2"/>
        <v>5411.64</v>
      </c>
      <c r="D21" s="64">
        <v>322.64</v>
      </c>
      <c r="E21" s="65">
        <v>1784</v>
      </c>
      <c r="F21" s="65">
        <v>750</v>
      </c>
      <c r="G21" s="63">
        <v>136.7</v>
      </c>
      <c r="H21" s="62">
        <v>653.9</v>
      </c>
      <c r="I21" s="73">
        <v>1764.4</v>
      </c>
      <c r="J21" s="63">
        <f t="shared" si="3"/>
        <v>5702.8</v>
      </c>
      <c r="K21" s="74">
        <v>209.2</v>
      </c>
      <c r="L21" s="63">
        <v>4939.9</v>
      </c>
      <c r="M21" s="62">
        <v>553.7</v>
      </c>
      <c r="N21" s="63"/>
    </row>
    <row r="22" s="51" customFormat="true" ht="20.2" customHeight="true" spans="1:14">
      <c r="A22" s="61" t="s">
        <v>31</v>
      </c>
      <c r="B22" s="62">
        <f t="shared" si="1"/>
        <v>12358.5225</v>
      </c>
      <c r="C22" s="63">
        <f t="shared" si="2"/>
        <v>2126.0225</v>
      </c>
      <c r="D22" s="64">
        <v>239.7225</v>
      </c>
      <c r="E22" s="65">
        <v>798</v>
      </c>
      <c r="F22" s="65">
        <v>750</v>
      </c>
      <c r="G22" s="63">
        <v>181.4</v>
      </c>
      <c r="H22" s="63"/>
      <c r="I22" s="73">
        <v>156.9</v>
      </c>
      <c r="J22" s="63">
        <f t="shared" si="3"/>
        <v>10232.5</v>
      </c>
      <c r="K22" s="74">
        <v>360.9</v>
      </c>
      <c r="L22" s="63">
        <v>9571.2</v>
      </c>
      <c r="M22" s="62">
        <v>300.4</v>
      </c>
      <c r="N22" s="63"/>
    </row>
    <row r="23" s="51" customFormat="true" ht="20.2" customHeight="true" spans="1:14">
      <c r="A23" s="61" t="s">
        <v>136</v>
      </c>
      <c r="B23" s="62">
        <f t="shared" si="1"/>
        <v>8424.9101</v>
      </c>
      <c r="C23" s="63">
        <f t="shared" si="2"/>
        <v>3992.8101</v>
      </c>
      <c r="D23" s="64">
        <v>216.6101</v>
      </c>
      <c r="E23" s="65">
        <v>2125</v>
      </c>
      <c r="F23" s="65">
        <v>1450</v>
      </c>
      <c r="G23" s="63">
        <v>64.2</v>
      </c>
      <c r="H23" s="63"/>
      <c r="I23" s="73">
        <v>137</v>
      </c>
      <c r="J23" s="63">
        <f t="shared" si="3"/>
        <v>4432.1</v>
      </c>
      <c r="K23" s="74">
        <v>1033.6</v>
      </c>
      <c r="L23" s="63">
        <v>3163.4</v>
      </c>
      <c r="M23" s="62">
        <v>43.7</v>
      </c>
      <c r="N23" s="62">
        <v>191.4</v>
      </c>
    </row>
    <row r="24" s="51" customFormat="true" ht="20.2" customHeight="true" spans="1:14">
      <c r="A24" s="61" t="s">
        <v>33</v>
      </c>
      <c r="B24" s="62">
        <f t="shared" si="1"/>
        <v>8899.3497</v>
      </c>
      <c r="C24" s="63">
        <f t="shared" si="2"/>
        <v>3281.9497</v>
      </c>
      <c r="D24" s="64">
        <v>226.2497</v>
      </c>
      <c r="E24" s="65">
        <v>1060</v>
      </c>
      <c r="F24" s="65">
        <v>850</v>
      </c>
      <c r="G24" s="63">
        <v>382.9</v>
      </c>
      <c r="H24" s="62">
        <v>332.8</v>
      </c>
      <c r="I24" s="73">
        <v>430</v>
      </c>
      <c r="J24" s="63">
        <f t="shared" si="3"/>
        <v>5617.4</v>
      </c>
      <c r="K24" s="75"/>
      <c r="L24" s="63">
        <v>5610.4</v>
      </c>
      <c r="M24" s="62">
        <v>7</v>
      </c>
      <c r="N24" s="63"/>
    </row>
    <row r="25" s="51" customFormat="true" ht="20.2" customHeight="true" spans="1:14">
      <c r="A25" s="61" t="s">
        <v>137</v>
      </c>
      <c r="B25" s="62">
        <f t="shared" si="1"/>
        <v>16677.8565</v>
      </c>
      <c r="C25" s="63">
        <f t="shared" si="2"/>
        <v>11174.2565</v>
      </c>
      <c r="D25" s="64">
        <v>120.9565</v>
      </c>
      <c r="E25" s="65">
        <v>9196</v>
      </c>
      <c r="F25" s="65">
        <v>1650</v>
      </c>
      <c r="G25" s="63">
        <v>105.6</v>
      </c>
      <c r="H25" s="63"/>
      <c r="I25" s="73">
        <v>101.7</v>
      </c>
      <c r="J25" s="63">
        <f t="shared" si="3"/>
        <v>5503.6</v>
      </c>
      <c r="K25" s="74"/>
      <c r="L25" s="63">
        <v>5288.5</v>
      </c>
      <c r="M25" s="62">
        <v>151.1</v>
      </c>
      <c r="N25" s="63">
        <v>64</v>
      </c>
    </row>
    <row r="26" s="51" customFormat="true" ht="20.2" customHeight="true" spans="1:14">
      <c r="A26" s="61" t="s">
        <v>138</v>
      </c>
      <c r="B26" s="62">
        <f t="shared" si="1"/>
        <v>4874.4368</v>
      </c>
      <c r="C26" s="63">
        <f t="shared" si="2"/>
        <v>2424.6368</v>
      </c>
      <c r="D26" s="64">
        <v>72.6368</v>
      </c>
      <c r="E26" s="65">
        <v>1152</v>
      </c>
      <c r="F26" s="65">
        <v>1200</v>
      </c>
      <c r="G26" s="63"/>
      <c r="H26" s="63"/>
      <c r="I26" s="76"/>
      <c r="J26" s="63">
        <f t="shared" si="3"/>
        <v>2449.8</v>
      </c>
      <c r="K26" s="74">
        <v>613.1</v>
      </c>
      <c r="L26" s="63">
        <v>1197</v>
      </c>
      <c r="M26" s="63"/>
      <c r="N26" s="63">
        <v>639.7</v>
      </c>
    </row>
    <row r="27" s="51" customFormat="true" ht="20.2" customHeight="true" spans="1:14">
      <c r="A27" s="61" t="s">
        <v>36</v>
      </c>
      <c r="B27" s="62">
        <f t="shared" si="1"/>
        <v>1296.5552</v>
      </c>
      <c r="C27" s="63">
        <f t="shared" si="2"/>
        <v>1081.5552</v>
      </c>
      <c r="D27" s="64">
        <v>6.8552</v>
      </c>
      <c r="E27" s="65">
        <v>521</v>
      </c>
      <c r="F27" s="65">
        <v>500</v>
      </c>
      <c r="G27" s="63"/>
      <c r="H27" s="63"/>
      <c r="I27" s="73">
        <v>53.7</v>
      </c>
      <c r="J27" s="63">
        <f t="shared" si="3"/>
        <v>215</v>
      </c>
      <c r="K27" s="75"/>
      <c r="L27" s="63">
        <v>194.3</v>
      </c>
      <c r="M27" s="62">
        <v>20.7</v>
      </c>
      <c r="N27" s="63"/>
    </row>
    <row r="28" s="51" customFormat="true" ht="20.2" customHeight="true" spans="1:14">
      <c r="A28" s="61" t="s">
        <v>37</v>
      </c>
      <c r="B28" s="62">
        <f t="shared" si="1"/>
        <v>2419</v>
      </c>
      <c r="C28" s="63">
        <f t="shared" si="2"/>
        <v>1380</v>
      </c>
      <c r="D28" s="64"/>
      <c r="E28" s="65">
        <v>830</v>
      </c>
      <c r="F28" s="65">
        <v>550</v>
      </c>
      <c r="G28" s="63"/>
      <c r="H28" s="63"/>
      <c r="I28" s="76"/>
      <c r="J28" s="63">
        <f t="shared" si="3"/>
        <v>1039</v>
      </c>
      <c r="K28" s="75"/>
      <c r="L28" s="63">
        <v>19.3</v>
      </c>
      <c r="M28" s="62">
        <v>19.7</v>
      </c>
      <c r="N28" s="63">
        <v>1000</v>
      </c>
    </row>
    <row r="29" s="51" customFormat="true" ht="20.2" customHeight="true" spans="1:14">
      <c r="A29" s="61" t="s">
        <v>38</v>
      </c>
      <c r="B29" s="62">
        <f t="shared" si="1"/>
        <v>6705.3837</v>
      </c>
      <c r="C29" s="63">
        <f t="shared" si="2"/>
        <v>1587.3837</v>
      </c>
      <c r="D29" s="64">
        <v>96.5837</v>
      </c>
      <c r="E29" s="65">
        <v>812</v>
      </c>
      <c r="F29" s="65">
        <v>550</v>
      </c>
      <c r="G29" s="63"/>
      <c r="H29" s="63"/>
      <c r="I29" s="73">
        <v>128.8</v>
      </c>
      <c r="J29" s="63">
        <f t="shared" si="3"/>
        <v>5118</v>
      </c>
      <c r="K29" s="75"/>
      <c r="L29" s="63">
        <v>5097.4</v>
      </c>
      <c r="M29" s="62">
        <v>20.6</v>
      </c>
      <c r="N29" s="63"/>
    </row>
    <row r="30" s="51" customFormat="true" ht="20.2" customHeight="true" spans="1:14">
      <c r="A30" s="61" t="s">
        <v>39</v>
      </c>
      <c r="B30" s="62">
        <f t="shared" si="1"/>
        <v>10108.4469</v>
      </c>
      <c r="C30" s="63">
        <f t="shared" si="2"/>
        <v>2157.8469</v>
      </c>
      <c r="D30" s="64">
        <v>185.2469</v>
      </c>
      <c r="E30" s="65">
        <v>869</v>
      </c>
      <c r="F30" s="65">
        <v>500</v>
      </c>
      <c r="G30" s="63">
        <v>130.7</v>
      </c>
      <c r="H30" s="62">
        <v>154.8</v>
      </c>
      <c r="I30" s="73">
        <v>318.1</v>
      </c>
      <c r="J30" s="63">
        <f t="shared" si="3"/>
        <v>7950.6</v>
      </c>
      <c r="K30" s="74">
        <v>2193.4</v>
      </c>
      <c r="L30" s="63">
        <v>4547.5</v>
      </c>
      <c r="M30" s="62">
        <v>1209.7</v>
      </c>
      <c r="N30" s="63"/>
    </row>
    <row r="31" s="51" customFormat="true" ht="20.2" customHeight="true" spans="1:14">
      <c r="A31" s="61" t="s">
        <v>40</v>
      </c>
      <c r="B31" s="62">
        <f t="shared" si="1"/>
        <v>3933.713</v>
      </c>
      <c r="C31" s="63">
        <f t="shared" si="2"/>
        <v>2478.813</v>
      </c>
      <c r="D31" s="64">
        <v>168.413</v>
      </c>
      <c r="E31" s="65">
        <v>1040</v>
      </c>
      <c r="F31" s="65">
        <v>500</v>
      </c>
      <c r="G31" s="63"/>
      <c r="H31" s="62">
        <v>770.4</v>
      </c>
      <c r="I31" s="76"/>
      <c r="J31" s="63">
        <f t="shared" si="3"/>
        <v>1454.9</v>
      </c>
      <c r="K31" s="75"/>
      <c r="L31" s="63">
        <v>1450.3</v>
      </c>
      <c r="M31" s="62">
        <v>4.6</v>
      </c>
      <c r="N31" s="63"/>
    </row>
    <row r="32" s="51" customFormat="true" ht="20.2" customHeight="true" spans="1:14">
      <c r="A32" s="61" t="s">
        <v>41</v>
      </c>
      <c r="B32" s="62">
        <f t="shared" si="1"/>
        <v>10749.0733</v>
      </c>
      <c r="C32" s="63">
        <f t="shared" si="2"/>
        <v>5187.6733</v>
      </c>
      <c r="D32" s="64">
        <v>237.7733</v>
      </c>
      <c r="E32" s="65">
        <v>1996</v>
      </c>
      <c r="F32" s="65">
        <v>850</v>
      </c>
      <c r="G32" s="63">
        <v>1127.2</v>
      </c>
      <c r="H32" s="62">
        <v>332.7</v>
      </c>
      <c r="I32" s="73">
        <v>644</v>
      </c>
      <c r="J32" s="63">
        <f t="shared" si="3"/>
        <v>5561.4</v>
      </c>
      <c r="K32" s="75"/>
      <c r="L32" s="63">
        <v>5514.8</v>
      </c>
      <c r="M32" s="62">
        <v>46.6</v>
      </c>
      <c r="N32" s="63"/>
    </row>
    <row r="33" s="51" customFormat="true" ht="20.2" customHeight="true" spans="1:14">
      <c r="A33" s="61" t="s">
        <v>42</v>
      </c>
      <c r="B33" s="62">
        <f t="shared" si="1"/>
        <v>11779.6342</v>
      </c>
      <c r="C33" s="63">
        <f t="shared" si="2"/>
        <v>3350.0342</v>
      </c>
      <c r="D33" s="64">
        <v>161.0342</v>
      </c>
      <c r="E33" s="65">
        <v>1656</v>
      </c>
      <c r="F33" s="65">
        <v>850</v>
      </c>
      <c r="G33" s="63">
        <v>44.2</v>
      </c>
      <c r="H33" s="63"/>
      <c r="I33" s="73">
        <v>638.8</v>
      </c>
      <c r="J33" s="63">
        <f t="shared" si="3"/>
        <v>8429.6</v>
      </c>
      <c r="K33" s="75"/>
      <c r="L33" s="63">
        <v>8377</v>
      </c>
      <c r="M33" s="62">
        <v>52.6</v>
      </c>
      <c r="N33" s="63"/>
    </row>
    <row r="34" s="51" customFormat="true" ht="20.2" customHeight="true" spans="1:14">
      <c r="A34" s="61" t="s">
        <v>43</v>
      </c>
      <c r="B34" s="62">
        <f t="shared" si="1"/>
        <v>15004.8012</v>
      </c>
      <c r="C34" s="63">
        <f t="shared" si="2"/>
        <v>2858.3012</v>
      </c>
      <c r="D34" s="64">
        <v>293.3012</v>
      </c>
      <c r="E34" s="65">
        <v>864</v>
      </c>
      <c r="F34" s="65">
        <v>700</v>
      </c>
      <c r="G34" s="63">
        <v>527.2</v>
      </c>
      <c r="H34" s="62">
        <v>300</v>
      </c>
      <c r="I34" s="73">
        <v>173.8</v>
      </c>
      <c r="J34" s="63">
        <f t="shared" si="3"/>
        <v>12146.5</v>
      </c>
      <c r="K34" s="74">
        <v>243.3</v>
      </c>
      <c r="L34" s="63">
        <v>10391.8</v>
      </c>
      <c r="M34" s="62">
        <v>1511.4</v>
      </c>
      <c r="N34" s="63"/>
    </row>
    <row r="35" ht="20.2" customHeight="true" spans="1:14">
      <c r="A35" s="62" t="s">
        <v>139</v>
      </c>
      <c r="B35" s="62">
        <f t="shared" si="1"/>
        <v>4357.8</v>
      </c>
      <c r="C35" s="63">
        <f t="shared" si="2"/>
        <v>40.7</v>
      </c>
      <c r="D35" s="64"/>
      <c r="E35" s="62"/>
      <c r="F35" s="62"/>
      <c r="G35" s="63">
        <v>40.7</v>
      </c>
      <c r="H35" s="63"/>
      <c r="I35" s="77"/>
      <c r="J35" s="63">
        <f t="shared" si="3"/>
        <v>4317.1</v>
      </c>
      <c r="K35" s="75"/>
      <c r="L35" s="62">
        <v>4317.1</v>
      </c>
      <c r="M35" s="62"/>
      <c r="N35" s="62"/>
    </row>
    <row r="36" ht="20.2" customHeight="true" spans="1:14">
      <c r="A36" s="61" t="s">
        <v>110</v>
      </c>
      <c r="B36" s="62">
        <f t="shared" si="1"/>
        <v>270.7</v>
      </c>
      <c r="C36" s="63">
        <f t="shared" si="2"/>
        <v>90.2</v>
      </c>
      <c r="D36" s="62"/>
      <c r="E36" s="67"/>
      <c r="F36" s="67"/>
      <c r="G36" s="68">
        <v>90.2</v>
      </c>
      <c r="H36" s="68"/>
      <c r="I36" s="62"/>
      <c r="J36" s="63">
        <f t="shared" si="3"/>
        <v>180.5</v>
      </c>
      <c r="K36" s="75"/>
      <c r="L36" s="62">
        <v>180.5</v>
      </c>
      <c r="M36" s="62"/>
      <c r="N36" s="62"/>
    </row>
    <row r="37" ht="20.2" customHeight="true" spans="1:14">
      <c r="A37" s="61" t="s">
        <v>111</v>
      </c>
      <c r="B37" s="62">
        <f t="shared" si="1"/>
        <v>47817.3999999999</v>
      </c>
      <c r="C37" s="63">
        <f t="shared" si="2"/>
        <v>1182.5</v>
      </c>
      <c r="D37" s="62"/>
      <c r="E37" s="62"/>
      <c r="F37" s="62"/>
      <c r="G37" s="63">
        <v>1182.5</v>
      </c>
      <c r="H37" s="63"/>
      <c r="I37" s="62"/>
      <c r="J37" s="63">
        <f t="shared" si="3"/>
        <v>46634.8999999999</v>
      </c>
      <c r="K37" s="75"/>
      <c r="L37" s="62">
        <v>46634.8999999999</v>
      </c>
      <c r="M37" s="62"/>
      <c r="N37" s="62"/>
    </row>
  </sheetData>
  <mergeCells count="7">
    <mergeCell ref="A1:N1"/>
    <mergeCell ref="A2:N2"/>
    <mergeCell ref="M3:N3"/>
    <mergeCell ref="C4:I4"/>
    <mergeCell ref="J4:N4"/>
    <mergeCell ref="A4:A5"/>
    <mergeCell ref="B4:B5"/>
  </mergeCells>
  <printOptions horizontalCentered="true"/>
  <pageMargins left="0.511805555555556" right="0.511805555555556" top="0.747916666666667" bottom="0.747916666666667" header="0.314583333333333" footer="0.314583333333333"/>
  <pageSetup paperSize="9" scale="9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A7" sqref="A7:A12"/>
    </sheetView>
  </sheetViews>
  <sheetFormatPr defaultColWidth="9" defaultRowHeight="13.5"/>
  <cols>
    <col min="1" max="1" width="6.75833333333333" style="21" customWidth="true"/>
    <col min="2" max="2" width="7.125" style="21" customWidth="true"/>
    <col min="3" max="3" width="7" style="21" customWidth="true"/>
    <col min="4" max="4" width="6.875" style="21" customWidth="true"/>
    <col min="5" max="5" width="7.125" style="21" customWidth="true"/>
    <col min="6" max="6" width="14" style="21" customWidth="true"/>
    <col min="7" max="7" width="9.5" style="21" customWidth="true"/>
    <col min="8" max="8" width="10.375" style="21" customWidth="true"/>
    <col min="9" max="9" width="11.5" style="21" customWidth="true"/>
    <col min="10" max="10" width="10.2583333333333" style="21" customWidth="true"/>
    <col min="11" max="11" width="6.625" style="21" customWidth="true"/>
    <col min="12" max="12" width="8.625" style="21" customWidth="true"/>
    <col min="13" max="13" width="7.375" style="21" customWidth="true"/>
    <col min="14" max="14" width="7.25833333333333" style="21" customWidth="true"/>
    <col min="15" max="15" width="12.2583333333333" style="21" customWidth="true"/>
    <col min="16" max="16" width="4.875" style="21" customWidth="true"/>
    <col min="17" max="16384" width="9" style="21"/>
  </cols>
  <sheetData>
    <row r="1" ht="21" spans="1:16">
      <c r="A1" s="22" t="s">
        <v>140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ht="30" customHeight="true" spans="1:16">
      <c r="A2" s="23" t="s">
        <v>141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ht="14.25" spans="1:16">
      <c r="A3" s="24"/>
      <c r="B3" s="24"/>
      <c r="C3" s="25"/>
      <c r="D3" s="26"/>
      <c r="E3" s="25"/>
      <c r="F3" s="26"/>
      <c r="G3" s="26"/>
      <c r="H3" s="25"/>
      <c r="I3" s="25"/>
      <c r="J3" s="25"/>
      <c r="K3" s="26"/>
      <c r="L3" s="25"/>
      <c r="M3" s="45"/>
      <c r="N3" s="26"/>
      <c r="O3" s="46" t="s">
        <v>47</v>
      </c>
      <c r="P3" s="46"/>
    </row>
    <row r="4" ht="22" customHeight="true" spans="1:16">
      <c r="A4" s="27" t="s">
        <v>142</v>
      </c>
      <c r="B4" s="28"/>
      <c r="C4" s="29" t="s">
        <v>4</v>
      </c>
      <c r="D4" s="30" t="s">
        <v>143</v>
      </c>
      <c r="E4" s="29"/>
      <c r="F4" s="30"/>
      <c r="G4" s="30"/>
      <c r="H4" s="29"/>
      <c r="I4" s="29"/>
      <c r="J4" s="29"/>
      <c r="K4" s="30" t="s">
        <v>144</v>
      </c>
      <c r="L4" s="29"/>
      <c r="M4" s="30"/>
      <c r="N4" s="30"/>
      <c r="O4" s="29"/>
      <c r="P4" s="47" t="s">
        <v>145</v>
      </c>
    </row>
    <row r="5" ht="49.45" customHeight="true" spans="1:16">
      <c r="A5" s="31"/>
      <c r="B5" s="32"/>
      <c r="C5" s="29"/>
      <c r="D5" s="30" t="s">
        <v>50</v>
      </c>
      <c r="E5" s="29" t="s">
        <v>146</v>
      </c>
      <c r="F5" s="30" t="s">
        <v>147</v>
      </c>
      <c r="G5" s="30" t="s">
        <v>148</v>
      </c>
      <c r="H5" s="29" t="s">
        <v>149</v>
      </c>
      <c r="I5" s="29" t="s">
        <v>150</v>
      </c>
      <c r="J5" s="29" t="s">
        <v>151</v>
      </c>
      <c r="K5" s="30" t="s">
        <v>50</v>
      </c>
      <c r="L5" s="29" t="s">
        <v>131</v>
      </c>
      <c r="M5" s="30" t="s">
        <v>152</v>
      </c>
      <c r="N5" s="30" t="s">
        <v>153</v>
      </c>
      <c r="O5" s="29" t="s">
        <v>154</v>
      </c>
      <c r="P5" s="48"/>
    </row>
    <row r="6" ht="20.2" customHeight="true" spans="1:16">
      <c r="A6" s="33" t="s">
        <v>155</v>
      </c>
      <c r="B6" s="33"/>
      <c r="C6" s="34">
        <f t="shared" ref="C6:C12" si="0">SUM(E6,F6,G6,H6,I6,J6,L6,M6,N6,O6)</f>
        <v>40.03</v>
      </c>
      <c r="D6" s="35">
        <f t="shared" ref="D6:D12" si="1">E6+F6+G6+H6+I6+J6</f>
        <v>12.63</v>
      </c>
      <c r="E6" s="42">
        <v>0.6</v>
      </c>
      <c r="F6" s="42">
        <v>6.2</v>
      </c>
      <c r="G6" s="42">
        <v>2.53</v>
      </c>
      <c r="H6" s="42">
        <v>1</v>
      </c>
      <c r="I6" s="42">
        <v>0.8</v>
      </c>
      <c r="J6" s="42">
        <v>1.5</v>
      </c>
      <c r="K6" s="35">
        <f>SUM(L6,M6,N6,O6)</f>
        <v>27.4</v>
      </c>
      <c r="L6" s="42">
        <v>0.8</v>
      </c>
      <c r="M6" s="42">
        <v>25.38</v>
      </c>
      <c r="N6" s="42">
        <v>1</v>
      </c>
      <c r="O6" s="42">
        <v>0.22</v>
      </c>
      <c r="P6" s="49"/>
    </row>
    <row r="7" ht="20.2" customHeight="true" spans="1:16">
      <c r="A7" s="36" t="s">
        <v>156</v>
      </c>
      <c r="B7" s="37" t="s">
        <v>50</v>
      </c>
      <c r="C7" s="38">
        <f t="shared" si="0"/>
        <v>25</v>
      </c>
      <c r="D7" s="39">
        <f t="shared" si="1"/>
        <v>12.63</v>
      </c>
      <c r="E7" s="40">
        <v>0.6</v>
      </c>
      <c r="F7" s="40">
        <v>6.2</v>
      </c>
      <c r="G7" s="40">
        <v>2.53</v>
      </c>
      <c r="H7" s="40">
        <v>1</v>
      </c>
      <c r="I7" s="40">
        <v>0.8</v>
      </c>
      <c r="J7" s="40">
        <v>1.5</v>
      </c>
      <c r="K7" s="39">
        <f t="shared" ref="K7:K12" si="2">SUM(L7,M7,N7,O7)</f>
        <v>12.37</v>
      </c>
      <c r="L7" s="40">
        <v>0.8</v>
      </c>
      <c r="M7" s="40">
        <v>10.35</v>
      </c>
      <c r="N7" s="40">
        <v>1</v>
      </c>
      <c r="O7" s="40">
        <v>0.22</v>
      </c>
      <c r="P7" s="49"/>
    </row>
    <row r="8" ht="20.2" customHeight="true" spans="1:16">
      <c r="A8" s="36"/>
      <c r="B8" s="40" t="s">
        <v>157</v>
      </c>
      <c r="C8" s="38">
        <f t="shared" si="0"/>
        <v>3.57</v>
      </c>
      <c r="D8" s="39">
        <f t="shared" si="1"/>
        <v>1.4</v>
      </c>
      <c r="E8" s="40"/>
      <c r="F8" s="40">
        <v>0.6</v>
      </c>
      <c r="G8" s="40">
        <v>0.2</v>
      </c>
      <c r="H8" s="40">
        <v>0.5</v>
      </c>
      <c r="I8" s="40"/>
      <c r="J8" s="40">
        <v>0.1</v>
      </c>
      <c r="K8" s="39">
        <f t="shared" si="2"/>
        <v>2.17</v>
      </c>
      <c r="L8" s="40">
        <v>0.3</v>
      </c>
      <c r="M8" s="40">
        <v>1.83</v>
      </c>
      <c r="N8" s="40"/>
      <c r="O8" s="40">
        <v>0.04</v>
      </c>
      <c r="P8" s="49"/>
    </row>
    <row r="9" ht="20.2" customHeight="true" spans="1:16">
      <c r="A9" s="36"/>
      <c r="B9" s="40" t="s">
        <v>158</v>
      </c>
      <c r="C9" s="38">
        <f t="shared" si="0"/>
        <v>5.25</v>
      </c>
      <c r="D9" s="39">
        <f t="shared" si="1"/>
        <v>2.68</v>
      </c>
      <c r="E9" s="39"/>
      <c r="F9" s="39">
        <v>1.3</v>
      </c>
      <c r="G9" s="39">
        <v>0.58</v>
      </c>
      <c r="H9" s="39">
        <v>0.2</v>
      </c>
      <c r="I9" s="39">
        <v>0.2</v>
      </c>
      <c r="J9" s="39">
        <v>0.4</v>
      </c>
      <c r="K9" s="39">
        <f t="shared" si="2"/>
        <v>2.57</v>
      </c>
      <c r="L9" s="39">
        <v>0.1</v>
      </c>
      <c r="M9" s="39">
        <v>2.12</v>
      </c>
      <c r="N9" s="39">
        <v>0.27</v>
      </c>
      <c r="O9" s="39">
        <v>0.08</v>
      </c>
      <c r="P9" s="49"/>
    </row>
    <row r="10" ht="20.2" customHeight="true" spans="1:16">
      <c r="A10" s="36"/>
      <c r="B10" s="40" t="s">
        <v>159</v>
      </c>
      <c r="C10" s="38">
        <f t="shared" si="0"/>
        <v>6.15</v>
      </c>
      <c r="D10" s="39">
        <f t="shared" si="1"/>
        <v>2.95</v>
      </c>
      <c r="E10" s="43"/>
      <c r="F10" s="40">
        <v>1.5</v>
      </c>
      <c r="G10" s="40">
        <v>0.65</v>
      </c>
      <c r="H10" s="43">
        <v>0.2</v>
      </c>
      <c r="I10" s="43">
        <v>0.2</v>
      </c>
      <c r="J10" s="43">
        <v>0.4</v>
      </c>
      <c r="K10" s="39">
        <f t="shared" si="2"/>
        <v>3.2</v>
      </c>
      <c r="L10" s="43">
        <v>0.4</v>
      </c>
      <c r="M10" s="40">
        <v>2.4</v>
      </c>
      <c r="N10" s="40">
        <v>0.3</v>
      </c>
      <c r="O10" s="43">
        <v>0.1</v>
      </c>
      <c r="P10" s="49"/>
    </row>
    <row r="11" ht="20.2" customHeight="true" spans="1:16">
      <c r="A11" s="36"/>
      <c r="B11" s="40" t="s">
        <v>160</v>
      </c>
      <c r="C11" s="38">
        <f t="shared" si="0"/>
        <v>5.48</v>
      </c>
      <c r="D11" s="39">
        <f t="shared" si="1"/>
        <v>3.05</v>
      </c>
      <c r="E11" s="43">
        <v>0.3</v>
      </c>
      <c r="F11" s="40">
        <v>1.4</v>
      </c>
      <c r="G11" s="40">
        <v>0.65</v>
      </c>
      <c r="H11" s="43">
        <v>0.1</v>
      </c>
      <c r="I11" s="43">
        <v>0.2</v>
      </c>
      <c r="J11" s="43">
        <v>0.4</v>
      </c>
      <c r="K11" s="39">
        <f t="shared" si="2"/>
        <v>2.43</v>
      </c>
      <c r="L11" s="43"/>
      <c r="M11" s="40">
        <v>2.2</v>
      </c>
      <c r="N11" s="40">
        <v>0.23</v>
      </c>
      <c r="O11" s="43"/>
      <c r="P11" s="49"/>
    </row>
    <row r="12" ht="20.2" customHeight="true" spans="1:16">
      <c r="A12" s="36"/>
      <c r="B12" s="40" t="s">
        <v>161</v>
      </c>
      <c r="C12" s="38">
        <f t="shared" si="0"/>
        <v>4.55</v>
      </c>
      <c r="D12" s="39">
        <f t="shared" si="1"/>
        <v>2.55</v>
      </c>
      <c r="E12" s="43">
        <v>0.3</v>
      </c>
      <c r="F12" s="40">
        <v>1.4</v>
      </c>
      <c r="G12" s="39">
        <v>0.45</v>
      </c>
      <c r="H12" s="38"/>
      <c r="I12" s="38">
        <v>0.2</v>
      </c>
      <c r="J12" s="38">
        <v>0.2</v>
      </c>
      <c r="K12" s="39">
        <f t="shared" si="2"/>
        <v>2</v>
      </c>
      <c r="L12" s="38"/>
      <c r="M12" s="39">
        <v>1.8</v>
      </c>
      <c r="N12" s="39">
        <v>0.2</v>
      </c>
      <c r="O12" s="38"/>
      <c r="P12" s="49"/>
    </row>
    <row r="13" ht="20.2" customHeight="true" spans="1:16">
      <c r="A13" s="36" t="s">
        <v>162</v>
      </c>
      <c r="B13" s="37" t="s">
        <v>50</v>
      </c>
      <c r="C13" s="40">
        <f>SUM(C14:C18)</f>
        <v>15.03</v>
      </c>
      <c r="D13" s="41"/>
      <c r="E13" s="41"/>
      <c r="F13" s="41"/>
      <c r="G13" s="41"/>
      <c r="H13" s="41"/>
      <c r="I13" s="41"/>
      <c r="J13" s="41"/>
      <c r="K13" s="40">
        <f>SUM(K14:K18)</f>
        <v>15.03</v>
      </c>
      <c r="L13" s="44"/>
      <c r="M13" s="40">
        <f>SUM(M14:M18)</f>
        <v>15.03</v>
      </c>
      <c r="N13" s="41"/>
      <c r="O13" s="41"/>
      <c r="P13" s="41"/>
    </row>
    <row r="14" ht="20.2" customHeight="true" spans="1:16">
      <c r="A14" s="36"/>
      <c r="B14" s="40" t="s">
        <v>163</v>
      </c>
      <c r="C14" s="39">
        <v>3</v>
      </c>
      <c r="D14" s="41"/>
      <c r="E14" s="41"/>
      <c r="F14" s="41"/>
      <c r="G14" s="41"/>
      <c r="H14" s="41"/>
      <c r="I14" s="41"/>
      <c r="J14" s="41"/>
      <c r="K14" s="39">
        <v>3</v>
      </c>
      <c r="L14" s="44"/>
      <c r="M14" s="39">
        <v>3</v>
      </c>
      <c r="N14" s="41"/>
      <c r="O14" s="41"/>
      <c r="P14" s="41"/>
    </row>
    <row r="15" ht="20.2" customHeight="true" spans="1:16">
      <c r="A15" s="36"/>
      <c r="B15" s="40" t="s">
        <v>164</v>
      </c>
      <c r="C15" s="40">
        <v>3</v>
      </c>
      <c r="D15" s="41"/>
      <c r="E15" s="44"/>
      <c r="F15" s="41"/>
      <c r="G15" s="41"/>
      <c r="H15" s="41"/>
      <c r="I15" s="41"/>
      <c r="J15" s="41"/>
      <c r="K15" s="40">
        <v>3</v>
      </c>
      <c r="L15" s="44"/>
      <c r="M15" s="40">
        <v>3</v>
      </c>
      <c r="N15" s="41"/>
      <c r="O15" s="41"/>
      <c r="P15" s="41"/>
    </row>
    <row r="16" ht="20.2" customHeight="true" spans="1:16">
      <c r="A16" s="36"/>
      <c r="B16" s="40" t="s">
        <v>165</v>
      </c>
      <c r="C16" s="40">
        <v>3</v>
      </c>
      <c r="D16" s="41"/>
      <c r="E16" s="41"/>
      <c r="F16" s="41"/>
      <c r="G16" s="41"/>
      <c r="H16" s="41"/>
      <c r="I16" s="41"/>
      <c r="J16" s="41"/>
      <c r="K16" s="40">
        <v>3</v>
      </c>
      <c r="L16" s="44"/>
      <c r="M16" s="40">
        <v>3</v>
      </c>
      <c r="N16" s="41"/>
      <c r="O16" s="41"/>
      <c r="P16" s="41"/>
    </row>
    <row r="17" ht="20.2" customHeight="true" spans="1:16">
      <c r="A17" s="36"/>
      <c r="B17" s="40" t="s">
        <v>166</v>
      </c>
      <c r="C17" s="40">
        <v>3</v>
      </c>
      <c r="D17" s="41"/>
      <c r="E17" s="41"/>
      <c r="F17" s="41"/>
      <c r="G17" s="41"/>
      <c r="H17" s="41"/>
      <c r="I17" s="41"/>
      <c r="J17" s="41"/>
      <c r="K17" s="40">
        <v>3</v>
      </c>
      <c r="L17" s="44"/>
      <c r="M17" s="40">
        <v>3</v>
      </c>
      <c r="N17" s="41"/>
      <c r="O17" s="41"/>
      <c r="P17" s="41"/>
    </row>
    <row r="18" ht="20.2" customHeight="true" spans="1:16">
      <c r="A18" s="36"/>
      <c r="B18" s="40" t="s">
        <v>167</v>
      </c>
      <c r="C18" s="39">
        <v>3.03</v>
      </c>
      <c r="D18" s="41"/>
      <c r="E18" s="41"/>
      <c r="F18" s="41"/>
      <c r="G18" s="41"/>
      <c r="H18" s="41"/>
      <c r="I18" s="41"/>
      <c r="J18" s="41"/>
      <c r="K18" s="39">
        <v>3.03</v>
      </c>
      <c r="L18" s="44"/>
      <c r="M18" s="39">
        <v>3.03</v>
      </c>
      <c r="N18" s="41"/>
      <c r="O18" s="41"/>
      <c r="P18" s="41"/>
    </row>
  </sheetData>
  <mergeCells count="11">
    <mergeCell ref="A1:P1"/>
    <mergeCell ref="A2:P2"/>
    <mergeCell ref="O3:P3"/>
    <mergeCell ref="D4:J4"/>
    <mergeCell ref="K4:O4"/>
    <mergeCell ref="A6:B6"/>
    <mergeCell ref="A7:A12"/>
    <mergeCell ref="A13:A18"/>
    <mergeCell ref="C4:C5"/>
    <mergeCell ref="P4:P5"/>
    <mergeCell ref="A4:B5"/>
  </mergeCells>
  <printOptions horizontalCentered="true"/>
  <pageMargins left="0.708661417322835" right="0.708661417322835" top="0.748031496062992" bottom="0.748031496062992" header="0.31496062992126" footer="0.31496062992126"/>
  <pageSetup paperSize="9" scale="9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20"/>
  <sheetViews>
    <sheetView tabSelected="1" workbookViewId="0">
      <selection activeCell="L26" sqref="L26"/>
    </sheetView>
  </sheetViews>
  <sheetFormatPr defaultColWidth="9" defaultRowHeight="13.5"/>
  <cols>
    <col min="1" max="1" width="6" style="2" customWidth="true"/>
    <col min="2" max="2" width="14.7583333333333" style="2" customWidth="true"/>
    <col min="3" max="3" width="9.125" style="2" customWidth="true"/>
    <col min="4" max="4" width="9" style="2" customWidth="true"/>
    <col min="5" max="6" width="8.5" style="2" customWidth="true"/>
    <col min="7" max="7" width="9" style="2" customWidth="true"/>
    <col min="8" max="8" width="9.125" style="2" customWidth="true"/>
    <col min="9" max="9" width="9.5" style="2" customWidth="true"/>
    <col min="10" max="10" width="8" style="2" customWidth="true"/>
    <col min="11" max="17" width="9.125" style="2" customWidth="true"/>
    <col min="18" max="18" width="8.375" style="2" customWidth="true"/>
    <col min="19" max="19" width="9.5" style="2" customWidth="true"/>
    <col min="20" max="20" width="8" style="2" customWidth="true"/>
    <col min="21" max="21" width="7.625" style="2" customWidth="true"/>
    <col min="22" max="22" width="8" style="2" customWidth="true"/>
    <col min="23" max="23" width="9.125" style="2" customWidth="true"/>
    <col min="24" max="24" width="5.875" style="2" customWidth="true"/>
    <col min="25" max="25" width="9" style="2"/>
    <col min="26" max="26" width="14" style="2"/>
    <col min="27" max="250" width="9" style="2"/>
    <col min="251" max="251" width="8" style="2" customWidth="true"/>
    <col min="252" max="252" width="9" style="2"/>
    <col min="253" max="253" width="14.125" style="2" customWidth="true"/>
    <col min="254" max="264" width="9" style="2"/>
    <col min="265" max="265" width="12.625" style="2" customWidth="true"/>
    <col min="266" max="506" width="9" style="2"/>
    <col min="507" max="507" width="8" style="2" customWidth="true"/>
    <col min="508" max="508" width="9" style="2"/>
    <col min="509" max="509" width="14.125" style="2" customWidth="true"/>
    <col min="510" max="520" width="9" style="2"/>
    <col min="521" max="521" width="12.625" style="2" customWidth="true"/>
    <col min="522" max="762" width="9" style="2"/>
    <col min="763" max="763" width="8" style="2" customWidth="true"/>
    <col min="764" max="764" width="9" style="2"/>
    <col min="765" max="765" width="14.125" style="2" customWidth="true"/>
    <col min="766" max="776" width="9" style="2"/>
    <col min="777" max="777" width="12.625" style="2" customWidth="true"/>
    <col min="778" max="1018" width="9" style="2"/>
    <col min="1019" max="1019" width="8" style="2" customWidth="true"/>
    <col min="1020" max="1020" width="9" style="2"/>
    <col min="1021" max="1021" width="14.125" style="2" customWidth="true"/>
    <col min="1022" max="1032" width="9" style="2"/>
    <col min="1033" max="1033" width="12.625" style="2" customWidth="true"/>
    <col min="1034" max="1274" width="9" style="2"/>
    <col min="1275" max="1275" width="8" style="2" customWidth="true"/>
    <col min="1276" max="1276" width="9" style="2"/>
    <col min="1277" max="1277" width="14.125" style="2" customWidth="true"/>
    <col min="1278" max="1288" width="9" style="2"/>
    <col min="1289" max="1289" width="12.625" style="2" customWidth="true"/>
    <col min="1290" max="1530" width="9" style="2"/>
    <col min="1531" max="1531" width="8" style="2" customWidth="true"/>
    <col min="1532" max="1532" width="9" style="2"/>
    <col min="1533" max="1533" width="14.125" style="2" customWidth="true"/>
    <col min="1534" max="1544" width="9" style="2"/>
    <col min="1545" max="1545" width="12.625" style="2" customWidth="true"/>
    <col min="1546" max="1786" width="9" style="2"/>
    <col min="1787" max="1787" width="8" style="2" customWidth="true"/>
    <col min="1788" max="1788" width="9" style="2"/>
    <col min="1789" max="1789" width="14.125" style="2" customWidth="true"/>
    <col min="1790" max="1800" width="9" style="2"/>
    <col min="1801" max="1801" width="12.625" style="2" customWidth="true"/>
    <col min="1802" max="2042" width="9" style="2"/>
    <col min="2043" max="2043" width="8" style="2" customWidth="true"/>
    <col min="2044" max="2044" width="9" style="2"/>
    <col min="2045" max="2045" width="14.125" style="2" customWidth="true"/>
    <col min="2046" max="2056" width="9" style="2"/>
    <col min="2057" max="2057" width="12.625" style="2" customWidth="true"/>
    <col min="2058" max="2298" width="9" style="2"/>
    <col min="2299" max="2299" width="8" style="2" customWidth="true"/>
    <col min="2300" max="2300" width="9" style="2"/>
    <col min="2301" max="2301" width="14.125" style="2" customWidth="true"/>
    <col min="2302" max="2312" width="9" style="2"/>
    <col min="2313" max="2313" width="12.625" style="2" customWidth="true"/>
    <col min="2314" max="2554" width="9" style="2"/>
    <col min="2555" max="2555" width="8" style="2" customWidth="true"/>
    <col min="2556" max="2556" width="9" style="2"/>
    <col min="2557" max="2557" width="14.125" style="2" customWidth="true"/>
    <col min="2558" max="2568" width="9" style="2"/>
    <col min="2569" max="2569" width="12.625" style="2" customWidth="true"/>
    <col min="2570" max="2810" width="9" style="2"/>
    <col min="2811" max="2811" width="8" style="2" customWidth="true"/>
    <col min="2812" max="2812" width="9" style="2"/>
    <col min="2813" max="2813" width="14.125" style="2" customWidth="true"/>
    <col min="2814" max="2824" width="9" style="2"/>
    <col min="2825" max="2825" width="12.625" style="2" customWidth="true"/>
    <col min="2826" max="3066" width="9" style="2"/>
    <col min="3067" max="3067" width="8" style="2" customWidth="true"/>
    <col min="3068" max="3068" width="9" style="2"/>
    <col min="3069" max="3069" width="14.125" style="2" customWidth="true"/>
    <col min="3070" max="3080" width="9" style="2"/>
    <col min="3081" max="3081" width="12.625" style="2" customWidth="true"/>
    <col min="3082" max="3322" width="9" style="2"/>
    <col min="3323" max="3323" width="8" style="2" customWidth="true"/>
    <col min="3324" max="3324" width="9" style="2"/>
    <col min="3325" max="3325" width="14.125" style="2" customWidth="true"/>
    <col min="3326" max="3336" width="9" style="2"/>
    <col min="3337" max="3337" width="12.625" style="2" customWidth="true"/>
    <col min="3338" max="3578" width="9" style="2"/>
    <col min="3579" max="3579" width="8" style="2" customWidth="true"/>
    <col min="3580" max="3580" width="9" style="2"/>
    <col min="3581" max="3581" width="14.125" style="2" customWidth="true"/>
    <col min="3582" max="3592" width="9" style="2"/>
    <col min="3593" max="3593" width="12.625" style="2" customWidth="true"/>
    <col min="3594" max="3834" width="9" style="2"/>
    <col min="3835" max="3835" width="8" style="2" customWidth="true"/>
    <col min="3836" max="3836" width="9" style="2"/>
    <col min="3837" max="3837" width="14.125" style="2" customWidth="true"/>
    <col min="3838" max="3848" width="9" style="2"/>
    <col min="3849" max="3849" width="12.625" style="2" customWidth="true"/>
    <col min="3850" max="4090" width="9" style="2"/>
    <col min="4091" max="4091" width="8" style="2" customWidth="true"/>
    <col min="4092" max="4092" width="9" style="2"/>
    <col min="4093" max="4093" width="14.125" style="2" customWidth="true"/>
    <col min="4094" max="4104" width="9" style="2"/>
    <col min="4105" max="4105" width="12.625" style="2" customWidth="true"/>
    <col min="4106" max="4346" width="9" style="2"/>
    <col min="4347" max="4347" width="8" style="2" customWidth="true"/>
    <col min="4348" max="4348" width="9" style="2"/>
    <col min="4349" max="4349" width="14.125" style="2" customWidth="true"/>
    <col min="4350" max="4360" width="9" style="2"/>
    <col min="4361" max="4361" width="12.625" style="2" customWidth="true"/>
    <col min="4362" max="4602" width="9" style="2"/>
    <col min="4603" max="4603" width="8" style="2" customWidth="true"/>
    <col min="4604" max="4604" width="9" style="2"/>
    <col min="4605" max="4605" width="14.125" style="2" customWidth="true"/>
    <col min="4606" max="4616" width="9" style="2"/>
    <col min="4617" max="4617" width="12.625" style="2" customWidth="true"/>
    <col min="4618" max="4858" width="9" style="2"/>
    <col min="4859" max="4859" width="8" style="2" customWidth="true"/>
    <col min="4860" max="4860" width="9" style="2"/>
    <col min="4861" max="4861" width="14.125" style="2" customWidth="true"/>
    <col min="4862" max="4872" width="9" style="2"/>
    <col min="4873" max="4873" width="12.625" style="2" customWidth="true"/>
    <col min="4874" max="5114" width="9" style="2"/>
    <col min="5115" max="5115" width="8" style="2" customWidth="true"/>
    <col min="5116" max="5116" width="9" style="2"/>
    <col min="5117" max="5117" width="14.125" style="2" customWidth="true"/>
    <col min="5118" max="5128" width="9" style="2"/>
    <col min="5129" max="5129" width="12.625" style="2" customWidth="true"/>
    <col min="5130" max="5370" width="9" style="2"/>
    <col min="5371" max="5371" width="8" style="2" customWidth="true"/>
    <col min="5372" max="5372" width="9" style="2"/>
    <col min="5373" max="5373" width="14.125" style="2" customWidth="true"/>
    <col min="5374" max="5384" width="9" style="2"/>
    <col min="5385" max="5385" width="12.625" style="2" customWidth="true"/>
    <col min="5386" max="5626" width="9" style="2"/>
    <col min="5627" max="5627" width="8" style="2" customWidth="true"/>
    <col min="5628" max="5628" width="9" style="2"/>
    <col min="5629" max="5629" width="14.125" style="2" customWidth="true"/>
    <col min="5630" max="5640" width="9" style="2"/>
    <col min="5641" max="5641" width="12.625" style="2" customWidth="true"/>
    <col min="5642" max="5882" width="9" style="2"/>
    <col min="5883" max="5883" width="8" style="2" customWidth="true"/>
    <col min="5884" max="5884" width="9" style="2"/>
    <col min="5885" max="5885" width="14.125" style="2" customWidth="true"/>
    <col min="5886" max="5896" width="9" style="2"/>
    <col min="5897" max="5897" width="12.625" style="2" customWidth="true"/>
    <col min="5898" max="6138" width="9" style="2"/>
    <col min="6139" max="6139" width="8" style="2" customWidth="true"/>
    <col min="6140" max="6140" width="9" style="2"/>
    <col min="6141" max="6141" width="14.125" style="2" customWidth="true"/>
    <col min="6142" max="6152" width="9" style="2"/>
    <col min="6153" max="6153" width="12.625" style="2" customWidth="true"/>
    <col min="6154" max="6394" width="9" style="2"/>
    <col min="6395" max="6395" width="8" style="2" customWidth="true"/>
    <col min="6396" max="6396" width="9" style="2"/>
    <col min="6397" max="6397" width="14.125" style="2" customWidth="true"/>
    <col min="6398" max="6408" width="9" style="2"/>
    <col min="6409" max="6409" width="12.625" style="2" customWidth="true"/>
    <col min="6410" max="6650" width="9" style="2"/>
    <col min="6651" max="6651" width="8" style="2" customWidth="true"/>
    <col min="6652" max="6652" width="9" style="2"/>
    <col min="6653" max="6653" width="14.125" style="2" customWidth="true"/>
    <col min="6654" max="6664" width="9" style="2"/>
    <col min="6665" max="6665" width="12.625" style="2" customWidth="true"/>
    <col min="6666" max="6906" width="9" style="2"/>
    <col min="6907" max="6907" width="8" style="2" customWidth="true"/>
    <col min="6908" max="6908" width="9" style="2"/>
    <col min="6909" max="6909" width="14.125" style="2" customWidth="true"/>
    <col min="6910" max="6920" width="9" style="2"/>
    <col min="6921" max="6921" width="12.625" style="2" customWidth="true"/>
    <col min="6922" max="7162" width="9" style="2"/>
    <col min="7163" max="7163" width="8" style="2" customWidth="true"/>
    <col min="7164" max="7164" width="9" style="2"/>
    <col min="7165" max="7165" width="14.125" style="2" customWidth="true"/>
    <col min="7166" max="7176" width="9" style="2"/>
    <col min="7177" max="7177" width="12.625" style="2" customWidth="true"/>
    <col min="7178" max="7418" width="9" style="2"/>
    <col min="7419" max="7419" width="8" style="2" customWidth="true"/>
    <col min="7420" max="7420" width="9" style="2"/>
    <col min="7421" max="7421" width="14.125" style="2" customWidth="true"/>
    <col min="7422" max="7432" width="9" style="2"/>
    <col min="7433" max="7433" width="12.625" style="2" customWidth="true"/>
    <col min="7434" max="7674" width="9" style="2"/>
    <col min="7675" max="7675" width="8" style="2" customWidth="true"/>
    <col min="7676" max="7676" width="9" style="2"/>
    <col min="7677" max="7677" width="14.125" style="2" customWidth="true"/>
    <col min="7678" max="7688" width="9" style="2"/>
    <col min="7689" max="7689" width="12.625" style="2" customWidth="true"/>
    <col min="7690" max="7930" width="9" style="2"/>
    <col min="7931" max="7931" width="8" style="2" customWidth="true"/>
    <col min="7932" max="7932" width="9" style="2"/>
    <col min="7933" max="7933" width="14.125" style="2" customWidth="true"/>
    <col min="7934" max="7944" width="9" style="2"/>
    <col min="7945" max="7945" width="12.625" style="2" customWidth="true"/>
    <col min="7946" max="8186" width="9" style="2"/>
    <col min="8187" max="8187" width="8" style="2" customWidth="true"/>
    <col min="8188" max="8188" width="9" style="2"/>
    <col min="8189" max="8189" width="14.125" style="2" customWidth="true"/>
    <col min="8190" max="8200" width="9" style="2"/>
    <col min="8201" max="8201" width="12.625" style="2" customWidth="true"/>
    <col min="8202" max="8442" width="9" style="2"/>
    <col min="8443" max="8443" width="8" style="2" customWidth="true"/>
    <col min="8444" max="8444" width="9" style="2"/>
    <col min="8445" max="8445" width="14.125" style="2" customWidth="true"/>
    <col min="8446" max="8456" width="9" style="2"/>
    <col min="8457" max="8457" width="12.625" style="2" customWidth="true"/>
    <col min="8458" max="8698" width="9" style="2"/>
    <col min="8699" max="8699" width="8" style="2" customWidth="true"/>
    <col min="8700" max="8700" width="9" style="2"/>
    <col min="8701" max="8701" width="14.125" style="2" customWidth="true"/>
    <col min="8702" max="8712" width="9" style="2"/>
    <col min="8713" max="8713" width="12.625" style="2" customWidth="true"/>
    <col min="8714" max="8954" width="9" style="2"/>
    <col min="8955" max="8955" width="8" style="2" customWidth="true"/>
    <col min="8956" max="8956" width="9" style="2"/>
    <col min="8957" max="8957" width="14.125" style="2" customWidth="true"/>
    <col min="8958" max="8968" width="9" style="2"/>
    <col min="8969" max="8969" width="12.625" style="2" customWidth="true"/>
    <col min="8970" max="9210" width="9" style="2"/>
    <col min="9211" max="9211" width="8" style="2" customWidth="true"/>
    <col min="9212" max="9212" width="9" style="2"/>
    <col min="9213" max="9213" width="14.125" style="2" customWidth="true"/>
    <col min="9214" max="9224" width="9" style="2"/>
    <col min="9225" max="9225" width="12.625" style="2" customWidth="true"/>
    <col min="9226" max="9466" width="9" style="2"/>
    <col min="9467" max="9467" width="8" style="2" customWidth="true"/>
    <col min="9468" max="9468" width="9" style="2"/>
    <col min="9469" max="9469" width="14.125" style="2" customWidth="true"/>
    <col min="9470" max="9480" width="9" style="2"/>
    <col min="9481" max="9481" width="12.625" style="2" customWidth="true"/>
    <col min="9482" max="9722" width="9" style="2"/>
    <col min="9723" max="9723" width="8" style="2" customWidth="true"/>
    <col min="9724" max="9724" width="9" style="2"/>
    <col min="9725" max="9725" width="14.125" style="2" customWidth="true"/>
    <col min="9726" max="9736" width="9" style="2"/>
    <col min="9737" max="9737" width="12.625" style="2" customWidth="true"/>
    <col min="9738" max="9978" width="9" style="2"/>
    <col min="9979" max="9979" width="8" style="2" customWidth="true"/>
    <col min="9980" max="9980" width="9" style="2"/>
    <col min="9981" max="9981" width="14.125" style="2" customWidth="true"/>
    <col min="9982" max="9992" width="9" style="2"/>
    <col min="9993" max="9993" width="12.625" style="2" customWidth="true"/>
    <col min="9994" max="10234" width="9" style="2"/>
    <col min="10235" max="10235" width="8" style="2" customWidth="true"/>
    <col min="10236" max="10236" width="9" style="2"/>
    <col min="10237" max="10237" width="14.125" style="2" customWidth="true"/>
    <col min="10238" max="10248" width="9" style="2"/>
    <col min="10249" max="10249" width="12.625" style="2" customWidth="true"/>
    <col min="10250" max="10490" width="9" style="2"/>
    <col min="10491" max="10491" width="8" style="2" customWidth="true"/>
    <col min="10492" max="10492" width="9" style="2"/>
    <col min="10493" max="10493" width="14.125" style="2" customWidth="true"/>
    <col min="10494" max="10504" width="9" style="2"/>
    <col min="10505" max="10505" width="12.625" style="2" customWidth="true"/>
    <col min="10506" max="10746" width="9" style="2"/>
    <col min="10747" max="10747" width="8" style="2" customWidth="true"/>
    <col min="10748" max="10748" width="9" style="2"/>
    <col min="10749" max="10749" width="14.125" style="2" customWidth="true"/>
    <col min="10750" max="10760" width="9" style="2"/>
    <col min="10761" max="10761" width="12.625" style="2" customWidth="true"/>
    <col min="10762" max="11002" width="9" style="2"/>
    <col min="11003" max="11003" width="8" style="2" customWidth="true"/>
    <col min="11004" max="11004" width="9" style="2"/>
    <col min="11005" max="11005" width="14.125" style="2" customWidth="true"/>
    <col min="11006" max="11016" width="9" style="2"/>
    <col min="11017" max="11017" width="12.625" style="2" customWidth="true"/>
    <col min="11018" max="11258" width="9" style="2"/>
    <col min="11259" max="11259" width="8" style="2" customWidth="true"/>
    <col min="11260" max="11260" width="9" style="2"/>
    <col min="11261" max="11261" width="14.125" style="2" customWidth="true"/>
    <col min="11262" max="11272" width="9" style="2"/>
    <col min="11273" max="11273" width="12.625" style="2" customWidth="true"/>
    <col min="11274" max="11514" width="9" style="2"/>
    <col min="11515" max="11515" width="8" style="2" customWidth="true"/>
    <col min="11516" max="11516" width="9" style="2"/>
    <col min="11517" max="11517" width="14.125" style="2" customWidth="true"/>
    <col min="11518" max="11528" width="9" style="2"/>
    <col min="11529" max="11529" width="12.625" style="2" customWidth="true"/>
    <col min="11530" max="11770" width="9" style="2"/>
    <col min="11771" max="11771" width="8" style="2" customWidth="true"/>
    <col min="11772" max="11772" width="9" style="2"/>
    <col min="11773" max="11773" width="14.125" style="2" customWidth="true"/>
    <col min="11774" max="11784" width="9" style="2"/>
    <col min="11785" max="11785" width="12.625" style="2" customWidth="true"/>
    <col min="11786" max="12026" width="9" style="2"/>
    <col min="12027" max="12027" width="8" style="2" customWidth="true"/>
    <col min="12028" max="12028" width="9" style="2"/>
    <col min="12029" max="12029" width="14.125" style="2" customWidth="true"/>
    <col min="12030" max="12040" width="9" style="2"/>
    <col min="12041" max="12041" width="12.625" style="2" customWidth="true"/>
    <col min="12042" max="12282" width="9" style="2"/>
    <col min="12283" max="12283" width="8" style="2" customWidth="true"/>
    <col min="12284" max="12284" width="9" style="2"/>
    <col min="12285" max="12285" width="14.125" style="2" customWidth="true"/>
    <col min="12286" max="12296" width="9" style="2"/>
    <col min="12297" max="12297" width="12.625" style="2" customWidth="true"/>
    <col min="12298" max="12538" width="9" style="2"/>
    <col min="12539" max="12539" width="8" style="2" customWidth="true"/>
    <col min="12540" max="12540" width="9" style="2"/>
    <col min="12541" max="12541" width="14.125" style="2" customWidth="true"/>
    <col min="12542" max="12552" width="9" style="2"/>
    <col min="12553" max="12553" width="12.625" style="2" customWidth="true"/>
    <col min="12554" max="12794" width="9" style="2"/>
    <col min="12795" max="12795" width="8" style="2" customWidth="true"/>
    <col min="12796" max="12796" width="9" style="2"/>
    <col min="12797" max="12797" width="14.125" style="2" customWidth="true"/>
    <col min="12798" max="12808" width="9" style="2"/>
    <col min="12809" max="12809" width="12.625" style="2" customWidth="true"/>
    <col min="12810" max="13050" width="9" style="2"/>
    <col min="13051" max="13051" width="8" style="2" customWidth="true"/>
    <col min="13052" max="13052" width="9" style="2"/>
    <col min="13053" max="13053" width="14.125" style="2" customWidth="true"/>
    <col min="13054" max="13064" width="9" style="2"/>
    <col min="13065" max="13065" width="12.625" style="2" customWidth="true"/>
    <col min="13066" max="13306" width="9" style="2"/>
    <col min="13307" max="13307" width="8" style="2" customWidth="true"/>
    <col min="13308" max="13308" width="9" style="2"/>
    <col min="13309" max="13309" width="14.125" style="2" customWidth="true"/>
    <col min="13310" max="13320" width="9" style="2"/>
    <col min="13321" max="13321" width="12.625" style="2" customWidth="true"/>
    <col min="13322" max="13562" width="9" style="2"/>
    <col min="13563" max="13563" width="8" style="2" customWidth="true"/>
    <col min="13564" max="13564" width="9" style="2"/>
    <col min="13565" max="13565" width="14.125" style="2" customWidth="true"/>
    <col min="13566" max="13576" width="9" style="2"/>
    <col min="13577" max="13577" width="12.625" style="2" customWidth="true"/>
    <col min="13578" max="13818" width="9" style="2"/>
    <col min="13819" max="13819" width="8" style="2" customWidth="true"/>
    <col min="13820" max="13820" width="9" style="2"/>
    <col min="13821" max="13821" width="14.125" style="2" customWidth="true"/>
    <col min="13822" max="13832" width="9" style="2"/>
    <col min="13833" max="13833" width="12.625" style="2" customWidth="true"/>
    <col min="13834" max="14074" width="9" style="2"/>
    <col min="14075" max="14075" width="8" style="2" customWidth="true"/>
    <col min="14076" max="14076" width="9" style="2"/>
    <col min="14077" max="14077" width="14.125" style="2" customWidth="true"/>
    <col min="14078" max="14088" width="9" style="2"/>
    <col min="14089" max="14089" width="12.625" style="2" customWidth="true"/>
    <col min="14090" max="14330" width="9" style="2"/>
    <col min="14331" max="14331" width="8" style="2" customWidth="true"/>
    <col min="14332" max="14332" width="9" style="2"/>
    <col min="14333" max="14333" width="14.125" style="2" customWidth="true"/>
    <col min="14334" max="14344" width="9" style="2"/>
    <col min="14345" max="14345" width="12.625" style="2" customWidth="true"/>
    <col min="14346" max="14586" width="9" style="2"/>
    <col min="14587" max="14587" width="8" style="2" customWidth="true"/>
    <col min="14588" max="14588" width="9" style="2"/>
    <col min="14589" max="14589" width="14.125" style="2" customWidth="true"/>
    <col min="14590" max="14600" width="9" style="2"/>
    <col min="14601" max="14601" width="12.625" style="2" customWidth="true"/>
    <col min="14602" max="14842" width="9" style="2"/>
    <col min="14843" max="14843" width="8" style="2" customWidth="true"/>
    <col min="14844" max="14844" width="9" style="2"/>
    <col min="14845" max="14845" width="14.125" style="2" customWidth="true"/>
    <col min="14846" max="14856" width="9" style="2"/>
    <col min="14857" max="14857" width="12.625" style="2" customWidth="true"/>
    <col min="14858" max="15098" width="9" style="2"/>
    <col min="15099" max="15099" width="8" style="2" customWidth="true"/>
    <col min="15100" max="15100" width="9" style="2"/>
    <col min="15101" max="15101" width="14.125" style="2" customWidth="true"/>
    <col min="15102" max="15112" width="9" style="2"/>
    <col min="15113" max="15113" width="12.625" style="2" customWidth="true"/>
    <col min="15114" max="15354" width="9" style="2"/>
    <col min="15355" max="15355" width="8" style="2" customWidth="true"/>
    <col min="15356" max="15356" width="9" style="2"/>
    <col min="15357" max="15357" width="14.125" style="2" customWidth="true"/>
    <col min="15358" max="15368" width="9" style="2"/>
    <col min="15369" max="15369" width="12.625" style="2" customWidth="true"/>
    <col min="15370" max="15610" width="9" style="2"/>
    <col min="15611" max="15611" width="8" style="2" customWidth="true"/>
    <col min="15612" max="15612" width="9" style="2"/>
    <col min="15613" max="15613" width="14.125" style="2" customWidth="true"/>
    <col min="15614" max="15624" width="9" style="2"/>
    <col min="15625" max="15625" width="12.625" style="2" customWidth="true"/>
    <col min="15626" max="15866" width="9" style="2"/>
    <col min="15867" max="15867" width="8" style="2" customWidth="true"/>
    <col min="15868" max="15868" width="9" style="2"/>
    <col min="15869" max="15869" width="14.125" style="2" customWidth="true"/>
    <col min="15870" max="15880" width="9" style="2"/>
    <col min="15881" max="15881" width="12.625" style="2" customWidth="true"/>
    <col min="15882" max="16122" width="9" style="2"/>
    <col min="16123" max="16123" width="8" style="2" customWidth="true"/>
    <col min="16124" max="16124" width="9" style="2"/>
    <col min="16125" max="16125" width="14.125" style="2" customWidth="true"/>
    <col min="16126" max="16136" width="9" style="2"/>
    <col min="16137" max="16137" width="12.625" style="2" customWidth="true"/>
    <col min="16138" max="16384" width="9" style="2"/>
  </cols>
  <sheetData>
    <row r="1" ht="21" spans="1:24">
      <c r="A1" s="3" t="s">
        <v>168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30" customHeight="true" spans="1:24">
      <c r="A2" s="4" t="s">
        <v>169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8" spans="1:2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7" t="s">
        <v>170</v>
      </c>
      <c r="X3" s="17"/>
    </row>
    <row r="4" ht="18.75" customHeight="true" spans="1:24">
      <c r="A4" s="6" t="s">
        <v>171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11" t="s">
        <v>177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178</v>
      </c>
      <c r="T4" s="11"/>
      <c r="U4" s="11"/>
      <c r="V4" s="11"/>
      <c r="W4" s="11"/>
      <c r="X4" s="18" t="s">
        <v>145</v>
      </c>
    </row>
    <row r="5" ht="21.85" customHeight="true" spans="1:24">
      <c r="A5" s="6"/>
      <c r="B5" s="6"/>
      <c r="C5" s="6"/>
      <c r="D5" s="6"/>
      <c r="E5" s="6"/>
      <c r="F5" s="6"/>
      <c r="G5" s="6"/>
      <c r="H5" s="6"/>
      <c r="I5" s="11" t="s">
        <v>4</v>
      </c>
      <c r="J5" s="11" t="s">
        <v>179</v>
      </c>
      <c r="K5" s="12" t="s">
        <v>180</v>
      </c>
      <c r="L5" s="12"/>
      <c r="M5" s="12"/>
      <c r="N5" s="12"/>
      <c r="O5" s="12"/>
      <c r="P5" s="12"/>
      <c r="Q5" s="12"/>
      <c r="R5" s="12" t="s">
        <v>181</v>
      </c>
      <c r="S5" s="16" t="s">
        <v>4</v>
      </c>
      <c r="T5" s="16" t="s">
        <v>182</v>
      </c>
      <c r="U5" s="16" t="s">
        <v>183</v>
      </c>
      <c r="V5" s="16" t="s">
        <v>184</v>
      </c>
      <c r="W5" s="16" t="s">
        <v>185</v>
      </c>
      <c r="X5" s="18"/>
    </row>
    <row r="6" ht="50.2" customHeight="true" spans="1:24">
      <c r="A6" s="6"/>
      <c r="B6" s="6"/>
      <c r="C6" s="6"/>
      <c r="D6" s="6"/>
      <c r="E6" s="6"/>
      <c r="F6" s="6"/>
      <c r="G6" s="6"/>
      <c r="H6" s="6"/>
      <c r="I6" s="11"/>
      <c r="J6" s="11"/>
      <c r="K6" s="12" t="s">
        <v>50</v>
      </c>
      <c r="L6" s="11" t="s">
        <v>186</v>
      </c>
      <c r="M6" s="11" t="s">
        <v>187</v>
      </c>
      <c r="N6" s="11" t="s">
        <v>188</v>
      </c>
      <c r="O6" s="11" t="s">
        <v>189</v>
      </c>
      <c r="P6" s="15" t="s">
        <v>190</v>
      </c>
      <c r="Q6" s="15" t="s">
        <v>191</v>
      </c>
      <c r="R6" s="12"/>
      <c r="S6" s="16"/>
      <c r="T6" s="16"/>
      <c r="U6" s="16"/>
      <c r="V6" s="16"/>
      <c r="W6" s="16"/>
      <c r="X6" s="18"/>
    </row>
    <row r="7" s="1" customFormat="true" ht="22" customHeight="true" spans="1:24">
      <c r="A7" s="7" t="s">
        <v>192</v>
      </c>
      <c r="B7" s="7"/>
      <c r="C7" s="7"/>
      <c r="D7" s="8">
        <f>D8+D16</f>
        <v>40.03</v>
      </c>
      <c r="E7" s="8"/>
      <c r="F7" s="8"/>
      <c r="G7" s="8"/>
      <c r="H7" s="8"/>
      <c r="I7" s="13">
        <f>I8+I16</f>
        <v>65876.92</v>
      </c>
      <c r="J7" s="13">
        <f>J8+J16</f>
        <v>59774</v>
      </c>
      <c r="K7" s="13">
        <f t="shared" ref="K7:S7" si="0">K8+K16</f>
        <v>4184.18</v>
      </c>
      <c r="L7" s="13">
        <f t="shared" si="0"/>
        <v>298.87</v>
      </c>
      <c r="M7" s="13">
        <f t="shared" si="0"/>
        <v>1793.22</v>
      </c>
      <c r="N7" s="13">
        <f t="shared" si="0"/>
        <v>597.74</v>
      </c>
      <c r="O7" s="13">
        <f t="shared" si="0"/>
        <v>119.55</v>
      </c>
      <c r="P7" s="13">
        <f t="shared" si="0"/>
        <v>896.61</v>
      </c>
      <c r="Q7" s="13">
        <f t="shared" si="0"/>
        <v>478.19</v>
      </c>
      <c r="R7" s="13">
        <f t="shared" si="0"/>
        <v>1918.74</v>
      </c>
      <c r="S7" s="13">
        <f t="shared" si="0"/>
        <v>65876.92</v>
      </c>
      <c r="T7" s="13">
        <f t="shared" ref="T7:W7" si="1">T8+T16</f>
        <v>8625</v>
      </c>
      <c r="U7" s="13">
        <f t="shared" si="1"/>
        <v>17971</v>
      </c>
      <c r="V7" s="13">
        <f t="shared" si="1"/>
        <v>19010</v>
      </c>
      <c r="W7" s="13">
        <f t="shared" si="1"/>
        <v>20270.92</v>
      </c>
      <c r="X7" s="19"/>
    </row>
    <row r="8" s="1" customFormat="true" ht="22" customHeight="true" spans="1:24">
      <c r="A8" s="9" t="s">
        <v>143</v>
      </c>
      <c r="B8" s="9" t="s">
        <v>193</v>
      </c>
      <c r="C8" s="9"/>
      <c r="D8" s="10">
        <f>SUM(D9:D15)</f>
        <v>12.63</v>
      </c>
      <c r="E8" s="10"/>
      <c r="F8" s="10"/>
      <c r="G8" s="10"/>
      <c r="H8" s="10"/>
      <c r="I8" s="14">
        <f>SUM(I9:I15)</f>
        <v>30283.5</v>
      </c>
      <c r="J8" s="14">
        <f>SUM(J9:J15)</f>
        <v>27478</v>
      </c>
      <c r="K8" s="14">
        <f t="shared" ref="K8:W8" si="2">SUM(K9:K15)</f>
        <v>1923.46</v>
      </c>
      <c r="L8" s="14">
        <f t="shared" si="2"/>
        <v>137.39</v>
      </c>
      <c r="M8" s="14">
        <f t="shared" si="2"/>
        <v>824.34</v>
      </c>
      <c r="N8" s="14">
        <f t="shared" si="2"/>
        <v>274.78</v>
      </c>
      <c r="O8" s="14">
        <f t="shared" si="2"/>
        <v>54.96</v>
      </c>
      <c r="P8" s="14">
        <f t="shared" si="2"/>
        <v>412.17</v>
      </c>
      <c r="Q8" s="14">
        <f t="shared" si="2"/>
        <v>219.82</v>
      </c>
      <c r="R8" s="14">
        <f t="shared" si="2"/>
        <v>882.04</v>
      </c>
      <c r="S8" s="14">
        <f t="shared" si="2"/>
        <v>30283.5</v>
      </c>
      <c r="T8" s="14">
        <f t="shared" si="2"/>
        <v>2949</v>
      </c>
      <c r="U8" s="14">
        <f t="shared" si="2"/>
        <v>5379</v>
      </c>
      <c r="V8" s="14">
        <f t="shared" si="2"/>
        <v>11934</v>
      </c>
      <c r="W8" s="14">
        <f t="shared" si="2"/>
        <v>10021.5</v>
      </c>
      <c r="X8" s="20"/>
    </row>
    <row r="9" s="1" customFormat="true" ht="22" customHeight="true" spans="1:24">
      <c r="A9" s="9"/>
      <c r="B9" s="9" t="s">
        <v>146</v>
      </c>
      <c r="C9" s="9"/>
      <c r="D9" s="10">
        <v>0.6</v>
      </c>
      <c r="E9" s="10">
        <v>3000</v>
      </c>
      <c r="F9" s="10">
        <v>1600</v>
      </c>
      <c r="G9" s="10">
        <v>400</v>
      </c>
      <c r="H9" s="10"/>
      <c r="I9" s="14">
        <f>J9+K9+R9</f>
        <v>1983.78</v>
      </c>
      <c r="J9" s="14">
        <f>D9*E9</f>
        <v>1800</v>
      </c>
      <c r="K9" s="14">
        <f>SUM(L9:Q9)</f>
        <v>126</v>
      </c>
      <c r="L9" s="14">
        <f>ROUND(J9*0.5%,2)</f>
        <v>9</v>
      </c>
      <c r="M9" s="14">
        <f>ROUND(J9*3%,2)</f>
        <v>54</v>
      </c>
      <c r="N9" s="14">
        <f>ROUND(J9*1%,2)</f>
        <v>18</v>
      </c>
      <c r="O9" s="14">
        <f>ROUND(J9*0.2%,2)</f>
        <v>3.6</v>
      </c>
      <c r="P9" s="14">
        <f>ROUND(J9*1.5%,2)</f>
        <v>27</v>
      </c>
      <c r="Q9" s="14">
        <f>ROUND(J9*0.8%,2)</f>
        <v>14.4</v>
      </c>
      <c r="R9" s="14">
        <f>ROUND((J9+K9)*3%,2)</f>
        <v>57.78</v>
      </c>
      <c r="S9" s="14">
        <f>SUM(T9:W9)</f>
        <v>1983.78</v>
      </c>
      <c r="T9" s="14">
        <f>D9*F9</f>
        <v>960</v>
      </c>
      <c r="U9" s="14">
        <f>D9*G9</f>
        <v>240</v>
      </c>
      <c r="V9" s="14">
        <f>D9*H9</f>
        <v>0</v>
      </c>
      <c r="W9" s="14">
        <f>I9-T9-U9-V9</f>
        <v>783.78</v>
      </c>
      <c r="X9" s="20"/>
    </row>
    <row r="10" s="1" customFormat="true" ht="22" customHeight="true" spans="1:24">
      <c r="A10" s="9"/>
      <c r="B10" s="9" t="s">
        <v>194</v>
      </c>
      <c r="C10" s="9" t="s">
        <v>195</v>
      </c>
      <c r="D10" s="10">
        <v>4.74</v>
      </c>
      <c r="E10" s="10">
        <v>2200</v>
      </c>
      <c r="F10" s="10"/>
      <c r="G10" s="10">
        <v>600</v>
      </c>
      <c r="H10" s="10">
        <v>1600</v>
      </c>
      <c r="I10" s="14">
        <f t="shared" ref="I10:I20" si="3">J10+K10+R10</f>
        <v>11492.7</v>
      </c>
      <c r="J10" s="14">
        <f t="shared" ref="J10:J20" si="4">D10*E10</f>
        <v>10428</v>
      </c>
      <c r="K10" s="14">
        <f t="shared" ref="K10:K20" si="5">SUM(L10:Q10)</f>
        <v>729.96</v>
      </c>
      <c r="L10" s="14">
        <f t="shared" ref="L10:L15" si="6">ROUND(J10*0.5%,2)</f>
        <v>52.14</v>
      </c>
      <c r="M10" s="14">
        <f t="shared" ref="M10:M15" si="7">ROUND(J10*3%,2)</f>
        <v>312.84</v>
      </c>
      <c r="N10" s="14">
        <f t="shared" ref="N10:N15" si="8">ROUND(J10*1%,2)</f>
        <v>104.28</v>
      </c>
      <c r="O10" s="14">
        <f t="shared" ref="O10:O15" si="9">ROUND(J10*0.2%,2)</f>
        <v>20.86</v>
      </c>
      <c r="P10" s="14">
        <f t="shared" ref="P10:P15" si="10">ROUND(J10*1.5%,2)</f>
        <v>156.42</v>
      </c>
      <c r="Q10" s="14">
        <f t="shared" ref="Q10:Q15" si="11">ROUND(J10*0.8%,2)</f>
        <v>83.42</v>
      </c>
      <c r="R10" s="14">
        <f t="shared" ref="R10:R15" si="12">ROUND((J10+K10)*3%,2)</f>
        <v>334.74</v>
      </c>
      <c r="S10" s="14">
        <f t="shared" ref="S10:S20" si="13">SUM(T10:W10)</f>
        <v>11492.7</v>
      </c>
      <c r="T10" s="14">
        <f t="shared" ref="T10:T20" si="14">D10*F10</f>
        <v>0</v>
      </c>
      <c r="U10" s="14">
        <f t="shared" ref="U10:U15" si="15">D10*G10</f>
        <v>2844</v>
      </c>
      <c r="V10" s="14">
        <f t="shared" ref="V10:V20" si="16">D10*H10</f>
        <v>7584</v>
      </c>
      <c r="W10" s="14">
        <f t="shared" ref="W10:W20" si="17">I10-T10-U10-V10</f>
        <v>1064.7</v>
      </c>
      <c r="X10" s="20"/>
    </row>
    <row r="11" s="1" customFormat="true" ht="22" customHeight="true" spans="1:24">
      <c r="A11" s="9"/>
      <c r="B11" s="9"/>
      <c r="C11" s="9" t="s">
        <v>196</v>
      </c>
      <c r="D11" s="10">
        <v>1.46</v>
      </c>
      <c r="E11" s="10">
        <v>1500</v>
      </c>
      <c r="F11" s="10"/>
      <c r="G11" s="10">
        <v>600</v>
      </c>
      <c r="H11" s="10">
        <v>900</v>
      </c>
      <c r="I11" s="14">
        <f t="shared" si="3"/>
        <v>2413.6</v>
      </c>
      <c r="J11" s="14">
        <f t="shared" si="4"/>
        <v>2190</v>
      </c>
      <c r="K11" s="14">
        <f t="shared" si="5"/>
        <v>153.3</v>
      </c>
      <c r="L11" s="14">
        <f t="shared" si="6"/>
        <v>10.95</v>
      </c>
      <c r="M11" s="14">
        <f t="shared" si="7"/>
        <v>65.7</v>
      </c>
      <c r="N11" s="14">
        <f t="shared" si="8"/>
        <v>21.9</v>
      </c>
      <c r="O11" s="14">
        <f t="shared" si="9"/>
        <v>4.38</v>
      </c>
      <c r="P11" s="14">
        <f t="shared" si="10"/>
        <v>32.85</v>
      </c>
      <c r="Q11" s="14">
        <f t="shared" si="11"/>
        <v>17.52</v>
      </c>
      <c r="R11" s="14">
        <f t="shared" si="12"/>
        <v>70.3</v>
      </c>
      <c r="S11" s="14">
        <f t="shared" si="13"/>
        <v>2413.6</v>
      </c>
      <c r="T11" s="14">
        <f t="shared" si="14"/>
        <v>0</v>
      </c>
      <c r="U11" s="14">
        <f t="shared" si="15"/>
        <v>876</v>
      </c>
      <c r="V11" s="14">
        <f t="shared" si="16"/>
        <v>1314</v>
      </c>
      <c r="W11" s="14">
        <f t="shared" si="17"/>
        <v>223.6</v>
      </c>
      <c r="X11" s="20"/>
    </row>
    <row r="12" s="1" customFormat="true" ht="22" customHeight="true" spans="1:24">
      <c r="A12" s="9"/>
      <c r="B12" s="9" t="s">
        <v>150</v>
      </c>
      <c r="C12" s="9"/>
      <c r="D12" s="10">
        <v>0.8</v>
      </c>
      <c r="E12" s="10">
        <v>800</v>
      </c>
      <c r="F12" s="10">
        <v>600</v>
      </c>
      <c r="G12" s="10">
        <v>200</v>
      </c>
      <c r="H12" s="10"/>
      <c r="I12" s="14">
        <f t="shared" si="3"/>
        <v>705.34</v>
      </c>
      <c r="J12" s="14">
        <f t="shared" si="4"/>
        <v>640</v>
      </c>
      <c r="K12" s="14">
        <f t="shared" si="5"/>
        <v>44.8</v>
      </c>
      <c r="L12" s="14">
        <f t="shared" si="6"/>
        <v>3.2</v>
      </c>
      <c r="M12" s="14">
        <f t="shared" si="7"/>
        <v>19.2</v>
      </c>
      <c r="N12" s="14">
        <f t="shared" si="8"/>
        <v>6.4</v>
      </c>
      <c r="O12" s="14">
        <f t="shared" si="9"/>
        <v>1.28</v>
      </c>
      <c r="P12" s="14">
        <f t="shared" si="10"/>
        <v>9.6</v>
      </c>
      <c r="Q12" s="14">
        <f t="shared" si="11"/>
        <v>5.12</v>
      </c>
      <c r="R12" s="14">
        <f t="shared" si="12"/>
        <v>20.54</v>
      </c>
      <c r="S12" s="14">
        <f t="shared" si="13"/>
        <v>705.34</v>
      </c>
      <c r="T12" s="14">
        <f t="shared" si="14"/>
        <v>480</v>
      </c>
      <c r="U12" s="14">
        <f t="shared" si="15"/>
        <v>160</v>
      </c>
      <c r="V12" s="14">
        <f t="shared" si="16"/>
        <v>0</v>
      </c>
      <c r="W12" s="14">
        <f t="shared" si="17"/>
        <v>65.3399999999999</v>
      </c>
      <c r="X12" s="20"/>
    </row>
    <row r="13" s="1" customFormat="true" ht="22" customHeight="true" spans="1:24">
      <c r="A13" s="9"/>
      <c r="B13" s="9" t="s">
        <v>197</v>
      </c>
      <c r="C13" s="9"/>
      <c r="D13" s="10">
        <v>1</v>
      </c>
      <c r="E13" s="10">
        <v>800</v>
      </c>
      <c r="F13" s="10">
        <v>600</v>
      </c>
      <c r="G13" s="10">
        <v>200</v>
      </c>
      <c r="H13" s="10"/>
      <c r="I13" s="14">
        <f t="shared" si="3"/>
        <v>881.68</v>
      </c>
      <c r="J13" s="14">
        <f t="shared" si="4"/>
        <v>800</v>
      </c>
      <c r="K13" s="14">
        <f t="shared" si="5"/>
        <v>56</v>
      </c>
      <c r="L13" s="14">
        <f t="shared" si="6"/>
        <v>4</v>
      </c>
      <c r="M13" s="14">
        <f t="shared" si="7"/>
        <v>24</v>
      </c>
      <c r="N13" s="14">
        <f t="shared" si="8"/>
        <v>8</v>
      </c>
      <c r="O13" s="14">
        <f t="shared" si="9"/>
        <v>1.6</v>
      </c>
      <c r="P13" s="14">
        <f t="shared" si="10"/>
        <v>12</v>
      </c>
      <c r="Q13" s="14">
        <f t="shared" si="11"/>
        <v>6.4</v>
      </c>
      <c r="R13" s="14">
        <f t="shared" si="12"/>
        <v>25.68</v>
      </c>
      <c r="S13" s="14">
        <f t="shared" si="13"/>
        <v>881.68</v>
      </c>
      <c r="T13" s="14">
        <f t="shared" si="14"/>
        <v>600</v>
      </c>
      <c r="U13" s="14">
        <f t="shared" si="15"/>
        <v>200</v>
      </c>
      <c r="V13" s="14">
        <f t="shared" si="16"/>
        <v>0</v>
      </c>
      <c r="W13" s="14">
        <f t="shared" si="17"/>
        <v>81.6799999999999</v>
      </c>
      <c r="X13" s="20"/>
    </row>
    <row r="14" s="1" customFormat="true" ht="22" customHeight="true" spans="1:24">
      <c r="A14" s="9"/>
      <c r="B14" s="9" t="s">
        <v>151</v>
      </c>
      <c r="C14" s="9"/>
      <c r="D14" s="10">
        <v>1.5</v>
      </c>
      <c r="E14" s="10">
        <v>1000</v>
      </c>
      <c r="F14" s="10">
        <v>100</v>
      </c>
      <c r="G14" s="10">
        <v>200</v>
      </c>
      <c r="H14" s="10"/>
      <c r="I14" s="14">
        <f t="shared" si="3"/>
        <v>1653.15</v>
      </c>
      <c r="J14" s="14">
        <f t="shared" si="4"/>
        <v>1500</v>
      </c>
      <c r="K14" s="14">
        <f t="shared" si="5"/>
        <v>105</v>
      </c>
      <c r="L14" s="14">
        <f t="shared" si="6"/>
        <v>7.5</v>
      </c>
      <c r="M14" s="14">
        <f t="shared" si="7"/>
        <v>45</v>
      </c>
      <c r="N14" s="14">
        <f t="shared" si="8"/>
        <v>15</v>
      </c>
      <c r="O14" s="14">
        <f t="shared" si="9"/>
        <v>3</v>
      </c>
      <c r="P14" s="14">
        <f t="shared" si="10"/>
        <v>22.5</v>
      </c>
      <c r="Q14" s="14">
        <f t="shared" si="11"/>
        <v>12</v>
      </c>
      <c r="R14" s="14">
        <f t="shared" si="12"/>
        <v>48.15</v>
      </c>
      <c r="S14" s="14">
        <f t="shared" si="13"/>
        <v>1653.15</v>
      </c>
      <c r="T14" s="14">
        <f t="shared" si="14"/>
        <v>150</v>
      </c>
      <c r="U14" s="14">
        <f t="shared" si="15"/>
        <v>300</v>
      </c>
      <c r="V14" s="14">
        <f t="shared" si="16"/>
        <v>0</v>
      </c>
      <c r="W14" s="14">
        <f t="shared" si="17"/>
        <v>1203.15</v>
      </c>
      <c r="X14" s="20"/>
    </row>
    <row r="15" s="1" customFormat="true" ht="22" customHeight="true" spans="1:24">
      <c r="A15" s="9"/>
      <c r="B15" s="9" t="s">
        <v>198</v>
      </c>
      <c r="C15" s="9"/>
      <c r="D15" s="10">
        <v>2.53</v>
      </c>
      <c r="E15" s="10">
        <v>4000</v>
      </c>
      <c r="F15" s="10">
        <v>300</v>
      </c>
      <c r="G15" s="10">
        <v>300</v>
      </c>
      <c r="H15" s="10">
        <v>1200</v>
      </c>
      <c r="I15" s="14">
        <f t="shared" si="3"/>
        <v>11153.25</v>
      </c>
      <c r="J15" s="14">
        <f t="shared" si="4"/>
        <v>10120</v>
      </c>
      <c r="K15" s="14">
        <f t="shared" si="5"/>
        <v>708.4</v>
      </c>
      <c r="L15" s="14">
        <f t="shared" si="6"/>
        <v>50.6</v>
      </c>
      <c r="M15" s="14">
        <f t="shared" si="7"/>
        <v>303.6</v>
      </c>
      <c r="N15" s="14">
        <f t="shared" si="8"/>
        <v>101.2</v>
      </c>
      <c r="O15" s="14">
        <f t="shared" si="9"/>
        <v>20.24</v>
      </c>
      <c r="P15" s="14">
        <f t="shared" si="10"/>
        <v>151.8</v>
      </c>
      <c r="Q15" s="14">
        <f t="shared" si="11"/>
        <v>80.96</v>
      </c>
      <c r="R15" s="14">
        <f t="shared" si="12"/>
        <v>324.85</v>
      </c>
      <c r="S15" s="14">
        <f t="shared" si="13"/>
        <v>11153.25</v>
      </c>
      <c r="T15" s="14">
        <f t="shared" si="14"/>
        <v>759</v>
      </c>
      <c r="U15" s="14">
        <f t="shared" si="15"/>
        <v>759</v>
      </c>
      <c r="V15" s="14">
        <f t="shared" si="16"/>
        <v>3036</v>
      </c>
      <c r="W15" s="14">
        <f t="shared" si="17"/>
        <v>6599.25</v>
      </c>
      <c r="X15" s="20"/>
    </row>
    <row r="16" s="1" customFormat="true" ht="22" customHeight="true" spans="1:24">
      <c r="A16" s="9" t="s">
        <v>144</v>
      </c>
      <c r="B16" s="9" t="s">
        <v>193</v>
      </c>
      <c r="C16" s="9"/>
      <c r="D16" s="10">
        <f>SUM(D17:D20)</f>
        <v>27.4</v>
      </c>
      <c r="E16" s="10"/>
      <c r="F16" s="10"/>
      <c r="G16" s="10"/>
      <c r="H16" s="10"/>
      <c r="I16" s="14">
        <f>SUM(I17:I20)</f>
        <v>35593.42</v>
      </c>
      <c r="J16" s="14">
        <f>SUM(J17:J20)</f>
        <v>32296</v>
      </c>
      <c r="K16" s="14">
        <f t="shared" ref="K16:W16" si="18">SUM(K17:K20)</f>
        <v>2260.72</v>
      </c>
      <c r="L16" s="14">
        <f t="shared" si="18"/>
        <v>161.48</v>
      </c>
      <c r="M16" s="14">
        <f t="shared" si="18"/>
        <v>968.88</v>
      </c>
      <c r="N16" s="14">
        <f t="shared" si="18"/>
        <v>322.96</v>
      </c>
      <c r="O16" s="14">
        <f t="shared" si="18"/>
        <v>64.59</v>
      </c>
      <c r="P16" s="14">
        <f t="shared" si="18"/>
        <v>484.44</v>
      </c>
      <c r="Q16" s="14">
        <f t="shared" si="18"/>
        <v>258.37</v>
      </c>
      <c r="R16" s="14">
        <f t="shared" si="18"/>
        <v>1036.7</v>
      </c>
      <c r="S16" s="14">
        <f t="shared" si="18"/>
        <v>35593.42</v>
      </c>
      <c r="T16" s="14">
        <f t="shared" si="18"/>
        <v>5676</v>
      </c>
      <c r="U16" s="14">
        <f t="shared" si="18"/>
        <v>12592</v>
      </c>
      <c r="V16" s="14">
        <f t="shared" si="18"/>
        <v>7076</v>
      </c>
      <c r="W16" s="14">
        <f t="shared" si="18"/>
        <v>10249.42</v>
      </c>
      <c r="X16" s="20"/>
    </row>
    <row r="17" s="1" customFormat="true" ht="22" customHeight="true" spans="1:24">
      <c r="A17" s="9"/>
      <c r="B17" s="9" t="s">
        <v>199</v>
      </c>
      <c r="C17" s="9"/>
      <c r="D17" s="10">
        <v>0.8</v>
      </c>
      <c r="E17" s="10">
        <v>5800</v>
      </c>
      <c r="F17" s="10"/>
      <c r="G17" s="10">
        <v>2000</v>
      </c>
      <c r="H17" s="10">
        <v>2500</v>
      </c>
      <c r="I17" s="14">
        <f t="shared" si="3"/>
        <v>5113.74</v>
      </c>
      <c r="J17" s="14">
        <f t="shared" si="4"/>
        <v>4640</v>
      </c>
      <c r="K17" s="14">
        <f t="shared" si="5"/>
        <v>324.8</v>
      </c>
      <c r="L17" s="14">
        <f>ROUND(J17*0.5%,2)</f>
        <v>23.2</v>
      </c>
      <c r="M17" s="14">
        <f>ROUND(J17*3%,2)</f>
        <v>139.2</v>
      </c>
      <c r="N17" s="14">
        <f>ROUND(J17*1%,2)</f>
        <v>46.4</v>
      </c>
      <c r="O17" s="14">
        <f>ROUND(J17*0.2%,2)</f>
        <v>9.28</v>
      </c>
      <c r="P17" s="14">
        <f>ROUND(J17*1.5%,2)</f>
        <v>69.6</v>
      </c>
      <c r="Q17" s="14">
        <f>ROUND(J17*0.8%,2)</f>
        <v>37.12</v>
      </c>
      <c r="R17" s="14">
        <f>ROUND((J17+K17)*3%,2)</f>
        <v>148.94</v>
      </c>
      <c r="S17" s="14">
        <f t="shared" si="13"/>
        <v>5113.74</v>
      </c>
      <c r="T17" s="14">
        <f t="shared" si="14"/>
        <v>0</v>
      </c>
      <c r="U17" s="14">
        <f>D17*G17</f>
        <v>1600</v>
      </c>
      <c r="V17" s="14">
        <f t="shared" si="16"/>
        <v>2000</v>
      </c>
      <c r="W17" s="14">
        <f t="shared" si="17"/>
        <v>1513.74</v>
      </c>
      <c r="X17" s="20"/>
    </row>
    <row r="18" s="1" customFormat="true" ht="22" customHeight="true" spans="1:24">
      <c r="A18" s="9"/>
      <c r="B18" s="9" t="s">
        <v>152</v>
      </c>
      <c r="C18" s="9"/>
      <c r="D18" s="10">
        <v>25.38</v>
      </c>
      <c r="E18" s="10">
        <v>1000</v>
      </c>
      <c r="F18" s="10">
        <v>200</v>
      </c>
      <c r="G18" s="10">
        <v>400</v>
      </c>
      <c r="H18" s="10">
        <v>200</v>
      </c>
      <c r="I18" s="14">
        <f t="shared" si="3"/>
        <v>27971.3</v>
      </c>
      <c r="J18" s="14">
        <f t="shared" si="4"/>
        <v>25380</v>
      </c>
      <c r="K18" s="14">
        <f t="shared" si="5"/>
        <v>1776.6</v>
      </c>
      <c r="L18" s="14">
        <f t="shared" ref="L18:L20" si="19">ROUND(J18*0.5%,2)</f>
        <v>126.9</v>
      </c>
      <c r="M18" s="14">
        <f t="shared" ref="M18:M20" si="20">ROUND(J18*3%,2)</f>
        <v>761.4</v>
      </c>
      <c r="N18" s="14">
        <f t="shared" ref="N18:N20" si="21">ROUND(J18*1%,2)</f>
        <v>253.8</v>
      </c>
      <c r="O18" s="14">
        <f t="shared" ref="O18:O20" si="22">ROUND(J18*0.2%,2)</f>
        <v>50.76</v>
      </c>
      <c r="P18" s="14">
        <f t="shared" ref="P18:P20" si="23">ROUND(J18*1.5%,2)</f>
        <v>380.7</v>
      </c>
      <c r="Q18" s="14">
        <f t="shared" ref="Q18:Q20" si="24">ROUND(J18*0.8%,2)</f>
        <v>203.04</v>
      </c>
      <c r="R18" s="14">
        <f t="shared" ref="R18:R20" si="25">ROUND((J18+K18)*3%,2)</f>
        <v>814.7</v>
      </c>
      <c r="S18" s="14">
        <f t="shared" si="13"/>
        <v>27971.3</v>
      </c>
      <c r="T18" s="14">
        <f t="shared" si="14"/>
        <v>5076</v>
      </c>
      <c r="U18" s="14">
        <f>D18*G18</f>
        <v>10152</v>
      </c>
      <c r="V18" s="14">
        <f t="shared" si="16"/>
        <v>5076</v>
      </c>
      <c r="W18" s="14">
        <f t="shared" si="17"/>
        <v>7667.3</v>
      </c>
      <c r="X18" s="20"/>
    </row>
    <row r="19" s="1" customFormat="true" ht="22" customHeight="true" spans="1:24">
      <c r="A19" s="9"/>
      <c r="B19" s="9" t="s">
        <v>153</v>
      </c>
      <c r="C19" s="9"/>
      <c r="D19" s="10">
        <v>1</v>
      </c>
      <c r="E19" s="10">
        <v>1000</v>
      </c>
      <c r="F19" s="10">
        <v>600</v>
      </c>
      <c r="G19" s="10">
        <v>400</v>
      </c>
      <c r="H19" s="10"/>
      <c r="I19" s="14">
        <f t="shared" si="3"/>
        <v>1102.1</v>
      </c>
      <c r="J19" s="14">
        <f t="shared" si="4"/>
        <v>1000</v>
      </c>
      <c r="K19" s="14">
        <f t="shared" si="5"/>
        <v>70</v>
      </c>
      <c r="L19" s="14">
        <f t="shared" si="19"/>
        <v>5</v>
      </c>
      <c r="M19" s="14">
        <f t="shared" si="20"/>
        <v>30</v>
      </c>
      <c r="N19" s="14">
        <f t="shared" si="21"/>
        <v>10</v>
      </c>
      <c r="O19" s="14">
        <f t="shared" si="22"/>
        <v>2</v>
      </c>
      <c r="P19" s="14">
        <f t="shared" si="23"/>
        <v>15</v>
      </c>
      <c r="Q19" s="14">
        <f t="shared" si="24"/>
        <v>8</v>
      </c>
      <c r="R19" s="14">
        <f t="shared" si="25"/>
        <v>32.1</v>
      </c>
      <c r="S19" s="14">
        <f t="shared" si="13"/>
        <v>1102.1</v>
      </c>
      <c r="T19" s="14">
        <f t="shared" si="14"/>
        <v>600</v>
      </c>
      <c r="U19" s="14">
        <f>D19*G19</f>
        <v>400</v>
      </c>
      <c r="V19" s="14">
        <f t="shared" si="16"/>
        <v>0</v>
      </c>
      <c r="W19" s="14">
        <f t="shared" si="17"/>
        <v>102.1</v>
      </c>
      <c r="X19" s="20"/>
    </row>
    <row r="20" s="1" customFormat="true" ht="22" customHeight="true" spans="1:24">
      <c r="A20" s="9"/>
      <c r="B20" s="9" t="s">
        <v>200</v>
      </c>
      <c r="C20" s="9"/>
      <c r="D20" s="10">
        <v>0.22</v>
      </c>
      <c r="E20" s="10">
        <v>5800</v>
      </c>
      <c r="F20" s="10"/>
      <c r="G20" s="10">
        <v>2000</v>
      </c>
      <c r="H20" s="10"/>
      <c r="I20" s="14">
        <f t="shared" si="3"/>
        <v>1406.28</v>
      </c>
      <c r="J20" s="14">
        <f t="shared" si="4"/>
        <v>1276</v>
      </c>
      <c r="K20" s="14">
        <f t="shared" si="5"/>
        <v>89.32</v>
      </c>
      <c r="L20" s="14">
        <f t="shared" si="19"/>
        <v>6.38</v>
      </c>
      <c r="M20" s="14">
        <f t="shared" si="20"/>
        <v>38.28</v>
      </c>
      <c r="N20" s="14">
        <f t="shared" si="21"/>
        <v>12.76</v>
      </c>
      <c r="O20" s="14">
        <f t="shared" si="22"/>
        <v>2.55</v>
      </c>
      <c r="P20" s="14">
        <f t="shared" si="23"/>
        <v>19.14</v>
      </c>
      <c r="Q20" s="14">
        <f t="shared" si="24"/>
        <v>10.21</v>
      </c>
      <c r="R20" s="14">
        <f t="shared" si="25"/>
        <v>40.96</v>
      </c>
      <c r="S20" s="14">
        <f t="shared" si="13"/>
        <v>1406.28</v>
      </c>
      <c r="T20" s="14">
        <f t="shared" si="14"/>
        <v>0</v>
      </c>
      <c r="U20" s="14">
        <f>D20*G20</f>
        <v>440</v>
      </c>
      <c r="V20" s="14">
        <f t="shared" si="16"/>
        <v>0</v>
      </c>
      <c r="W20" s="14">
        <f t="shared" si="17"/>
        <v>966.28</v>
      </c>
      <c r="X20" s="20"/>
    </row>
  </sheetData>
  <mergeCells count="36">
    <mergeCell ref="A1:X1"/>
    <mergeCell ref="A2:X2"/>
    <mergeCell ref="W3:X3"/>
    <mergeCell ref="I4:R4"/>
    <mergeCell ref="S4:W4"/>
    <mergeCell ref="K5:Q5"/>
    <mergeCell ref="A7:C7"/>
    <mergeCell ref="B8:C8"/>
    <mergeCell ref="B9:C9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8:A15"/>
    <mergeCell ref="A16:A20"/>
    <mergeCell ref="B10:B11"/>
    <mergeCell ref="D4:D6"/>
    <mergeCell ref="E4:E6"/>
    <mergeCell ref="F4:F6"/>
    <mergeCell ref="G4:G6"/>
    <mergeCell ref="H4:H6"/>
    <mergeCell ref="I5:I6"/>
    <mergeCell ref="J5:J6"/>
    <mergeCell ref="R5:R6"/>
    <mergeCell ref="S5:S6"/>
    <mergeCell ref="T5:T6"/>
    <mergeCell ref="U5:U6"/>
    <mergeCell ref="V5:V6"/>
    <mergeCell ref="W5:W6"/>
    <mergeCell ref="X4:X6"/>
    <mergeCell ref="A4:C6"/>
  </mergeCells>
  <printOptions horizontalCentered="true"/>
  <pageMargins left="0.708661417322835" right="0.708661417322835" top="0.748031496062992" bottom="0.748031496062992" header="0.31496062992126" footer="0.31496062992126"/>
  <pageSetup paperSize="8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附件1三调地类A4</vt:lpstr>
      <vt:lpstr>附件2林地变更A3</vt:lpstr>
      <vt:lpstr>附件3调与林地变更A3</vt:lpstr>
      <vt:lpstr>附件4擦除永久基本农田A3</vt:lpstr>
      <vt:lpstr>附件5建设任务汇总表A4</vt:lpstr>
      <vt:lpstr>附件6年度任务安排表A4</vt:lpstr>
      <vt:lpstr>附件7投资及资金来源表A3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2006-09-16T16:00:00Z</dcterms:created>
  <cp:lastPrinted>2022-07-29T10:55:00Z</cp:lastPrinted>
  <dcterms:modified xsi:type="dcterms:W3CDTF">2022-08-22T10:36:34Z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74DB2FDD61C146E19EF4FB631399844B</vt:lpwstr>
  </property>
  <property fmtid="{D5CDD505-2E9C-101B-9397-08002B2CF9AE}" pid="3" name="KSOProductBuildVer">
    <vt:lpwstr>2052-11.8.2.10251</vt:lpwstr>
  </property>
</Properties>
</file>